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0005" activeTab="2"/>
  </bookViews>
  <sheets>
    <sheet name="FUNCIONAMIENTO 2008" sheetId="1" r:id="rId1"/>
    <sheet name="INVERSION 2008" sheetId="2" r:id="rId2"/>
    <sheet name="INGRESOS 2008" sheetId="3" r:id="rId3"/>
  </sheets>
  <definedNames/>
  <calcPr fullCalcOnLoad="1"/>
</workbook>
</file>

<file path=xl/sharedStrings.xml><?xml version="1.0" encoding="utf-8"?>
<sst xmlns="http://schemas.openxmlformats.org/spreadsheetml/2006/main" count="272" uniqueCount="258">
  <si>
    <t>CORPORACION AUTONOMA REGIONAL DEL CANAL DEL DIQUE</t>
  </si>
  <si>
    <t>C A R D I Q U E</t>
  </si>
  <si>
    <t>EJECUCION DEL PRESUPUESTO GASTOS DE FUNCIONAMIENTO ENERO 1º - DICIEMBRE 31 DE 2008</t>
  </si>
  <si>
    <t>APROPIACION DEFINITIVA APN</t>
  </si>
  <si>
    <t>APROPIACION DEFINITIVA RAPE</t>
  </si>
  <si>
    <t>APROPIACION DEFINITIVA</t>
  </si>
  <si>
    <t>EJECUCION PTAL APN</t>
  </si>
  <si>
    <t>EJECUCION PTAL RAPE</t>
  </si>
  <si>
    <t>COMPROMISO</t>
  </si>
  <si>
    <t>PAGOS APN</t>
  </si>
  <si>
    <t>PAGOS RAPE</t>
  </si>
  <si>
    <t>OBLIGACIONES</t>
  </si>
  <si>
    <t>PAGOS</t>
  </si>
  <si>
    <t>SALDO X COMPROMETER APN</t>
  </si>
  <si>
    <t>SALDO X COMPROMETER RAPE</t>
  </si>
  <si>
    <t>SALDO X COMPROMETER TOTAL</t>
  </si>
  <si>
    <t>%</t>
  </si>
  <si>
    <t>A</t>
  </si>
  <si>
    <t>TOTAL GASTOS DE FUNCIONAMIENTO</t>
  </si>
  <si>
    <t>GASTOS DEL PERSONAL</t>
  </si>
  <si>
    <t>1 0 1</t>
  </si>
  <si>
    <t>SERVICIOS PERSONALES ASOCIADOS A LA NOMINA</t>
  </si>
  <si>
    <t>1 0 1 1</t>
  </si>
  <si>
    <t>Sueldos de Personal de Nomina</t>
  </si>
  <si>
    <t>1 0 1 1 1</t>
  </si>
  <si>
    <t>Sueldos</t>
  </si>
  <si>
    <t>1 0 1 1 2</t>
  </si>
  <si>
    <t>Sueldos de Vacaciones</t>
  </si>
  <si>
    <t>1 0 1 1 4</t>
  </si>
  <si>
    <t>Incapacidades y Licencia de Maternidad</t>
  </si>
  <si>
    <t>1 0 1 4</t>
  </si>
  <si>
    <t>Prima Tecnica</t>
  </si>
  <si>
    <t>1 0 1 4 1</t>
  </si>
  <si>
    <t>Prima Tecnica Salarial</t>
  </si>
  <si>
    <t>1 0 1 5</t>
  </si>
  <si>
    <t>OTROS</t>
  </si>
  <si>
    <t>1 0 1 5 2</t>
  </si>
  <si>
    <t>Bonificacion por Servicios Prestados</t>
  </si>
  <si>
    <t>1 0 1 5 5</t>
  </si>
  <si>
    <t>Bonificacion Especial de Recreacion</t>
  </si>
  <si>
    <t>1 0 1 5 12</t>
  </si>
  <si>
    <t>Subsidio Alimentación</t>
  </si>
  <si>
    <t>1 0 1 5 13</t>
  </si>
  <si>
    <t>Auxilio de Transporte</t>
  </si>
  <si>
    <t>1 0 1 5 14</t>
  </si>
  <si>
    <t>Prima de Servicios</t>
  </si>
  <si>
    <t>1 0 1 5 15</t>
  </si>
  <si>
    <t>Prima de Vacaciones</t>
  </si>
  <si>
    <t>1 0 1 5 16</t>
  </si>
  <si>
    <t>Prima de Navidad</t>
  </si>
  <si>
    <t>1 0 1 9</t>
  </si>
  <si>
    <t>HORAS EXTRAS, DIAS FESTIVOS E INDEMNIZACION POR VACACIONES</t>
  </si>
  <si>
    <t>1 0 1 9 1</t>
  </si>
  <si>
    <t>Horas Extras Dias Festivos</t>
  </si>
  <si>
    <t>1 0 1 9 3</t>
  </si>
  <si>
    <t>Indemnizacion por Vacaciones</t>
  </si>
  <si>
    <t>1 0 2</t>
  </si>
  <si>
    <t>SERVICIOS PERSONALES INDIRECTOS</t>
  </si>
  <si>
    <t>1 0 2 11</t>
  </si>
  <si>
    <t>Gastos Personal Supernumerarios</t>
  </si>
  <si>
    <t>1 0 2 12</t>
  </si>
  <si>
    <t>Honorarios</t>
  </si>
  <si>
    <t>1 0 2 14</t>
  </si>
  <si>
    <t>Remuneracion Servicios Tecnicos</t>
  </si>
  <si>
    <t>1 0 5</t>
  </si>
  <si>
    <t>CONTRIBUCIONES INHERENTES A LA NOMINA:</t>
  </si>
  <si>
    <t>SECTOR PRIVADO y PUBLICO</t>
  </si>
  <si>
    <t>1 0 5 1</t>
  </si>
  <si>
    <t>ADMINISTRADAS POR SECTOR PRIVADO</t>
  </si>
  <si>
    <t>1 0 5 1 1</t>
  </si>
  <si>
    <t>Cajas de Compensacion Privadas</t>
  </si>
  <si>
    <t>1 0 5 1 3</t>
  </si>
  <si>
    <t>Fondos de Administradores de pensiones privados</t>
  </si>
  <si>
    <t>1 0 5 1 4</t>
  </si>
  <si>
    <t>Empresas Privadas Promotoras de Salud</t>
  </si>
  <si>
    <t>1 0 5 1 5</t>
  </si>
  <si>
    <t>Administradoras Privadas de Aportes para Accidentes de trabajo y enfermedades profesionales</t>
  </si>
  <si>
    <t>1 0 5 2</t>
  </si>
  <si>
    <t>ADMINISTRADAS POR SECTOR PUBLICO</t>
  </si>
  <si>
    <t>1 0 5 2 2</t>
  </si>
  <si>
    <t>Fondo Nacional de Ahorrro</t>
  </si>
  <si>
    <t>1 0 5 2 3</t>
  </si>
  <si>
    <t>Fondos de Administradores de pensiones publicos</t>
  </si>
  <si>
    <t>1 0 5 2 6</t>
  </si>
  <si>
    <t>Empresas Publicas Promotoras de Salud</t>
  </si>
  <si>
    <t>1 0 5 6</t>
  </si>
  <si>
    <t>Aportes I.C.B.F.</t>
  </si>
  <si>
    <t>1 0 5 7</t>
  </si>
  <si>
    <t>Aportes SENA</t>
  </si>
  <si>
    <t>GASTOS GENERALES</t>
  </si>
  <si>
    <t>2 0 3</t>
  </si>
  <si>
    <t>IMPUESTOS Y MULTAS</t>
  </si>
  <si>
    <t>2 0 3 50</t>
  </si>
  <si>
    <t>Impuestos y Contribuciones</t>
  </si>
  <si>
    <t>2 0 3 51</t>
  </si>
  <si>
    <t>Multas y sanciones</t>
  </si>
  <si>
    <t xml:space="preserve">2 0 4 </t>
  </si>
  <si>
    <t>ADQUISICION DE BIENES Y SERVICIOS</t>
  </si>
  <si>
    <t>2 0 4 1</t>
  </si>
  <si>
    <t>Compra de equipo</t>
  </si>
  <si>
    <t>2 0 4 2</t>
  </si>
  <si>
    <t>Enseres y Equipos de Oficina</t>
  </si>
  <si>
    <t>2 0 4 4</t>
  </si>
  <si>
    <t>Materiales y Suministros</t>
  </si>
  <si>
    <t>2 0 4 5</t>
  </si>
  <si>
    <t>Mantenimiento</t>
  </si>
  <si>
    <t>2 0 4 6</t>
  </si>
  <si>
    <t>Comunicación y Transportes</t>
  </si>
  <si>
    <t>2 0 4 7</t>
  </si>
  <si>
    <t>Impresos y Publicaciones</t>
  </si>
  <si>
    <t>2 0 4 8</t>
  </si>
  <si>
    <t>Servicios Publicos</t>
  </si>
  <si>
    <t>2 0 4 9</t>
  </si>
  <si>
    <t>Seguros</t>
  </si>
  <si>
    <t>2 0 4 10</t>
  </si>
  <si>
    <t>Arrendamientos</t>
  </si>
  <si>
    <t>2 0 4 11</t>
  </si>
  <si>
    <t>Viaticos y Gastos de Viaje</t>
  </si>
  <si>
    <t>2 0 4 14</t>
  </si>
  <si>
    <t>Gastos Judiciales</t>
  </si>
  <si>
    <t>2 0 4 17</t>
  </si>
  <si>
    <t>Gastos Impresvistos</t>
  </si>
  <si>
    <t>2 0 4 21</t>
  </si>
  <si>
    <t>Capacitacion, Bienestar Social y Estimulos</t>
  </si>
  <si>
    <t>20440</t>
  </si>
  <si>
    <t>Otros Gastos por Adquisicion de bienes</t>
  </si>
  <si>
    <t>2 0 4 41</t>
  </si>
  <si>
    <t>Otros Gastos por Adquisicion de Servicios</t>
  </si>
  <si>
    <t>3</t>
  </si>
  <si>
    <t xml:space="preserve">TRANSFERENCIAS CORRIENTES </t>
  </si>
  <si>
    <t>3 2</t>
  </si>
  <si>
    <t>TRANSFERENCIAS AL SEC.PUBLICO</t>
  </si>
  <si>
    <t>3 2 1 1</t>
  </si>
  <si>
    <t>Cuota Auditaje Contraloria</t>
  </si>
  <si>
    <t>3 2 1 2</t>
  </si>
  <si>
    <t>Aportes Fondo Compensacion Amb.</t>
  </si>
  <si>
    <t>3 3</t>
  </si>
  <si>
    <t>Otras Transferencias</t>
  </si>
  <si>
    <t>3 3 1</t>
  </si>
  <si>
    <t>Sentencias y Conciliaciones</t>
  </si>
  <si>
    <t>SUBDIRECCION ADMINISTRATIVA Y FINANCIERA</t>
  </si>
  <si>
    <t>EJECUCION PRESUPUESTAL ENERO 1º - DICIEMBRE 31 DE 2008</t>
  </si>
  <si>
    <t>CODIGO</t>
  </si>
  <si>
    <t>DESCRIPCION</t>
  </si>
  <si>
    <t>APROPIACION</t>
  </si>
  <si>
    <t>COMPROMISOS</t>
  </si>
  <si>
    <t>SALDO POR</t>
  </si>
  <si>
    <t>INVERSION</t>
  </si>
  <si>
    <t xml:space="preserve">DEFINITIVA </t>
  </si>
  <si>
    <t>COMPROMETER</t>
  </si>
  <si>
    <t>EJEC,</t>
  </si>
  <si>
    <t>TOTAL INVERSION</t>
  </si>
  <si>
    <t>ECORREGIONES ESTRATÉGICAS PRIORIDAD AMBIENTAL</t>
  </si>
  <si>
    <t>100 900</t>
  </si>
  <si>
    <t>ORDENAMIENTO Y MANEJO ECORREGIONES</t>
  </si>
  <si>
    <t>100 900 01</t>
  </si>
  <si>
    <t>Ordenamiento y Manejo Integrado Ecorregión Canal del Dique</t>
  </si>
  <si>
    <t>100 900 02</t>
  </si>
  <si>
    <t>Ordenamiento y Manejo Integrado Ecorregión, Zona Costera - Ciénaga de la Virgen</t>
  </si>
  <si>
    <t>100 900 04</t>
  </si>
  <si>
    <t>Ordenamiento y Manejo Integrado Ecorregión Montes de Maria</t>
  </si>
  <si>
    <t>CUERPOS DE AGUAS AMBIENTALEMENTE SANOS</t>
  </si>
  <si>
    <t>101 901</t>
  </si>
  <si>
    <t>CONSERVACIÓN Y RECUPERACIÓN DE CUERPOS DE AGUA</t>
  </si>
  <si>
    <t>101 901 01</t>
  </si>
  <si>
    <t>Gestión Aguas Subterráneas</t>
  </si>
  <si>
    <t>101 901 02</t>
  </si>
  <si>
    <t>Conservación de Aguas Superficiales</t>
  </si>
  <si>
    <t>BOSQUES Y MANGLARES COMO HÁBITAT DE BIODIVERSIDAD</t>
  </si>
  <si>
    <t>102 902</t>
  </si>
  <si>
    <t>CONSERVACIÓN USO Y MANEJO DE FLORA</t>
  </si>
  <si>
    <t>102 902 01</t>
  </si>
  <si>
    <t>Gestión Forestal y Zonas Verdes y Zonas Verdes</t>
  </si>
  <si>
    <t>102 902 02</t>
  </si>
  <si>
    <t>Reforestación Protectora-Productora</t>
  </si>
  <si>
    <t>102 902 03</t>
  </si>
  <si>
    <t>Implementación de la Zonificación del Manglar</t>
  </si>
  <si>
    <t>102 903</t>
  </si>
  <si>
    <t>CONSERVACIÓN USO Y MANEJO DE FAUNA</t>
  </si>
  <si>
    <t>102 903 01</t>
  </si>
  <si>
    <t>Conservación, Uso y Manejo de la Fauna Silvestre</t>
  </si>
  <si>
    <t>SOSTENIBILIDAD DEL DESARROLLO URBANO Y RURAL</t>
  </si>
  <si>
    <t xml:space="preserve">103 904 </t>
  </si>
  <si>
    <t>CALIDAD DE VIDA URBANA</t>
  </si>
  <si>
    <t>103 904 01</t>
  </si>
  <si>
    <t>Manejo de Residuos Urbanos</t>
  </si>
  <si>
    <t>103 905</t>
  </si>
  <si>
    <t>PRODUCCION LIMPIA</t>
  </si>
  <si>
    <t>103 905 01</t>
  </si>
  <si>
    <t>Implementación de Procesos Productivos Urbanos y Rural</t>
  </si>
  <si>
    <t>MEJOR GESTION AMBIENTAL</t>
  </si>
  <si>
    <t>104 906</t>
  </si>
  <si>
    <t>APOYO A LA GESTION MUNICIPAL</t>
  </si>
  <si>
    <t>104 906 01</t>
  </si>
  <si>
    <t>Gestión de los Recursos Naturales</t>
  </si>
  <si>
    <t>104 906 02</t>
  </si>
  <si>
    <t>Planeacion y Ordenamiento Territorial</t>
  </si>
  <si>
    <t>104 907</t>
  </si>
  <si>
    <t>FORTALECIMIENTO INSTITUCIONAL</t>
  </si>
  <si>
    <t>104 907 01</t>
  </si>
  <si>
    <t>Laboratorio de Calidad Ambiental</t>
  </si>
  <si>
    <t>104 907 02</t>
  </si>
  <si>
    <t>Sistema de Información Ambiental</t>
  </si>
  <si>
    <t>104 907 03</t>
  </si>
  <si>
    <t>Consolidación del Desarrollo Corporativo</t>
  </si>
  <si>
    <t>104 907 04</t>
  </si>
  <si>
    <t>Fortaleciemitno SINA</t>
  </si>
  <si>
    <t>EDUCACIÓN AMBIENTAL</t>
  </si>
  <si>
    <t>105 908</t>
  </si>
  <si>
    <t xml:space="preserve">105 908 01 </t>
  </si>
  <si>
    <t>Asesoría y Apoyo a proyectos Institucionales y Comunitarios</t>
  </si>
  <si>
    <t xml:space="preserve">105 908 02 </t>
  </si>
  <si>
    <t>Construcción de Cultura Ambiental desde las Escuelas y la Comunidad</t>
  </si>
  <si>
    <t xml:space="preserve">105 908 03 </t>
  </si>
  <si>
    <t>Formación a Dinamizadores y Promotores Ambientales</t>
  </si>
  <si>
    <t>PARQUE NATURAL DISTRITAL DE LA CIÉNAGA DE LA VIRGEN</t>
  </si>
  <si>
    <t>106 909</t>
  </si>
  <si>
    <t xml:space="preserve">Recuperación y Conservación </t>
  </si>
  <si>
    <t>106 909 01</t>
  </si>
  <si>
    <t>Recuperación y Conservación del Parque Natural Distrital Ciénaga de la Virgen</t>
  </si>
  <si>
    <t xml:space="preserve"> </t>
  </si>
  <si>
    <t>PRESUPUESTO</t>
  </si>
  <si>
    <t>MODIFICACIONES</t>
  </si>
  <si>
    <t>TOTAL RECAUDO</t>
  </si>
  <si>
    <t>INICIAL</t>
  </si>
  <si>
    <t>ADICIONES</t>
  </si>
  <si>
    <t>REDUCCIONES</t>
  </si>
  <si>
    <t>DEFINITIVO</t>
  </si>
  <si>
    <t>I. RECURSOS PROPIOS</t>
  </si>
  <si>
    <t>A. INGRESOS CORRIENTES</t>
  </si>
  <si>
    <t>Sobretasa Ambiental Distrital</t>
  </si>
  <si>
    <t>Sobretasa o Porcentaje Ambiental Municipal</t>
  </si>
  <si>
    <t>Porcetaje Impuesto Timbre Vehiculos</t>
  </si>
  <si>
    <t>Aportes Centrales Termicas</t>
  </si>
  <si>
    <t>Tasa Retributivas</t>
  </si>
  <si>
    <t xml:space="preserve">Tasas Compensatorias </t>
  </si>
  <si>
    <t>Tasa por uso del agua</t>
  </si>
  <si>
    <t>Tasa Aprovechamiento Forestal</t>
  </si>
  <si>
    <t>Derechos</t>
  </si>
  <si>
    <t>Multas</t>
  </si>
  <si>
    <t>Tarifas (EM.G,PUB,S.LAB,SEG, EVAL)</t>
  </si>
  <si>
    <t>Porcentaje por acciones populares</t>
  </si>
  <si>
    <t>Contribuciones por Valoracion</t>
  </si>
  <si>
    <t>3116</t>
  </si>
  <si>
    <t>CONVENIOS</t>
  </si>
  <si>
    <t xml:space="preserve">B. RECURSOS DE CAPITAL </t>
  </si>
  <si>
    <t>Rendimientos Financieros</t>
  </si>
  <si>
    <t>Recuperacion de Cartera</t>
  </si>
  <si>
    <t>II. APORTES DE LA NACION</t>
  </si>
  <si>
    <t>Funcionamiento</t>
  </si>
  <si>
    <t>Inversion</t>
  </si>
  <si>
    <t>TOTAL RECURSOS</t>
  </si>
  <si>
    <t>INFORME DE INGRESOS ENERO 1º A DICIEMBRE 31 DE 2008</t>
  </si>
  <si>
    <t>VIGENCIA 2008</t>
  </si>
  <si>
    <t>Cuota repoblacion y repocision de</t>
  </si>
  <si>
    <t>Babillas</t>
  </si>
  <si>
    <t>Boletines, fotocopias, ventas vehiculos</t>
  </si>
  <si>
    <t>Pliegos, licitaciones, Certificados,etc.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</si>
</sst>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_ ;_ * \-#,##0_ ;_ * &quot;-&quot;??_ ;_ @_ "/>
    <numFmt numFmtId="166" formatCode="#,##0\ _€"/>
    <numFmt numFmtId="167" formatCode="_-* #,##0.00_-;\-* #,##0.00_-;_-* &quot;-&quot;??_-;_-@_-"/>
    <numFmt numFmtId="168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 quotePrefix="1">
      <alignment horizontal="center"/>
    </xf>
    <xf numFmtId="0" fontId="19" fillId="0" borderId="11" xfId="0" applyFont="1" applyBorder="1" applyAlignment="1">
      <alignment horizontal="center" vertical="justify"/>
    </xf>
    <xf numFmtId="165" fontId="19" fillId="0" borderId="11" xfId="46" applyNumberFormat="1" applyFont="1" applyBorder="1" applyAlignment="1">
      <alignment horizontal="center" vertical="justify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165" fontId="21" fillId="0" borderId="15" xfId="46" applyNumberFormat="1" applyFont="1" applyBorder="1" applyAlignment="1">
      <alignment/>
    </xf>
    <xf numFmtId="9" fontId="21" fillId="0" borderId="13" xfId="52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 quotePrefix="1">
      <alignment horizontal="left"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165" fontId="21" fillId="0" borderId="19" xfId="46" applyNumberFormat="1" applyFont="1" applyBorder="1" applyAlignment="1">
      <alignment/>
    </xf>
    <xf numFmtId="9" fontId="21" fillId="0" borderId="17" xfId="52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165" fontId="22" fillId="0" borderId="19" xfId="46" applyNumberFormat="1" applyFont="1" applyBorder="1" applyAlignment="1">
      <alignment/>
    </xf>
    <xf numFmtId="9" fontId="22" fillId="0" borderId="17" xfId="52" applyFont="1" applyBorder="1" applyAlignment="1">
      <alignment horizontal="center"/>
    </xf>
    <xf numFmtId="0" fontId="21" fillId="0" borderId="17" xfId="0" applyFont="1" applyBorder="1" applyAlignment="1">
      <alignment/>
    </xf>
    <xf numFmtId="0" fontId="20" fillId="0" borderId="0" xfId="0" applyFont="1" applyAlignment="1">
      <alignment/>
    </xf>
    <xf numFmtId="0" fontId="21" fillId="0" borderId="17" xfId="0" applyFont="1" applyBorder="1" applyAlignment="1">
      <alignment horizontal="justify" vertical="justify"/>
    </xf>
    <xf numFmtId="49" fontId="21" fillId="0" borderId="16" xfId="0" applyNumberFormat="1" applyFont="1" applyBorder="1" applyAlignment="1">
      <alignment horizontal="left"/>
    </xf>
    <xf numFmtId="49" fontId="22" fillId="0" borderId="16" xfId="0" applyNumberFormat="1" applyFont="1" applyBorder="1" applyAlignment="1">
      <alignment horizontal="left"/>
    </xf>
    <xf numFmtId="0" fontId="22" fillId="0" borderId="17" xfId="0" applyFont="1" applyBorder="1" applyAlignment="1">
      <alignment horizontal="justify"/>
    </xf>
    <xf numFmtId="0" fontId="22" fillId="0" borderId="17" xfId="0" applyFont="1" applyBorder="1" applyAlignment="1">
      <alignment horizontal="justify" vertical="center"/>
    </xf>
    <xf numFmtId="1" fontId="21" fillId="0" borderId="16" xfId="0" applyNumberFormat="1" applyFont="1" applyBorder="1" applyAlignment="1">
      <alignment horizontal="left"/>
    </xf>
    <xf numFmtId="165" fontId="21" fillId="0" borderId="18" xfId="46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2" fillId="0" borderId="20" xfId="0" applyNumberFormat="1" applyFont="1" applyBorder="1" applyAlignment="1">
      <alignment horizontal="left"/>
    </xf>
    <xf numFmtId="0" fontId="22" fillId="0" borderId="21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0" fontId="21" fillId="0" borderId="21" xfId="0" applyFont="1" applyBorder="1" applyAlignment="1">
      <alignment/>
    </xf>
    <xf numFmtId="49" fontId="22" fillId="0" borderId="22" xfId="0" applyNumberFormat="1" applyFont="1" applyBorder="1" applyAlignment="1">
      <alignment horizontal="left"/>
    </xf>
    <xf numFmtId="0" fontId="22" fillId="0" borderId="23" xfId="0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165" fontId="22" fillId="0" borderId="25" xfId="46" applyNumberFormat="1" applyFont="1" applyBorder="1" applyAlignment="1">
      <alignment/>
    </xf>
    <xf numFmtId="165" fontId="22" fillId="0" borderId="23" xfId="46" applyNumberFormat="1" applyFont="1" applyBorder="1" applyAlignment="1">
      <alignment/>
    </xf>
    <xf numFmtId="9" fontId="22" fillId="0" borderId="23" xfId="52" applyFont="1" applyBorder="1" applyAlignment="1">
      <alignment horizontal="center"/>
    </xf>
    <xf numFmtId="164" fontId="0" fillId="0" borderId="0" xfId="46" applyNumberFormat="1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46" applyNumberFormat="1" applyFont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/>
    </xf>
    <xf numFmtId="165" fontId="24" fillId="0" borderId="11" xfId="46" applyNumberFormat="1" applyFont="1" applyBorder="1" applyAlignment="1">
      <alignment horizontal="centerContinuous"/>
    </xf>
    <xf numFmtId="0" fontId="24" fillId="0" borderId="11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/>
    </xf>
    <xf numFmtId="165" fontId="24" fillId="0" borderId="28" xfId="46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4" fillId="0" borderId="26" xfId="0" applyFont="1" applyBorder="1" applyAlignment="1">
      <alignment horizontal="left"/>
    </xf>
    <xf numFmtId="166" fontId="19" fillId="0" borderId="26" xfId="0" applyNumberFormat="1" applyFont="1" applyBorder="1" applyAlignment="1">
      <alignment horizontal="right"/>
    </xf>
    <xf numFmtId="165" fontId="19" fillId="0" borderId="26" xfId="46" applyNumberFormat="1" applyFont="1" applyBorder="1" applyAlignment="1">
      <alignment horizontal="right"/>
    </xf>
    <xf numFmtId="9" fontId="19" fillId="0" borderId="31" xfId="52" applyFont="1" applyBorder="1" applyAlignment="1">
      <alignment horizontal="center"/>
    </xf>
    <xf numFmtId="0" fontId="19" fillId="0" borderId="32" xfId="0" applyFont="1" applyBorder="1" applyAlignment="1">
      <alignment horizontal="right" vertical="top" wrapText="1"/>
    </xf>
    <xf numFmtId="0" fontId="21" fillId="0" borderId="0" xfId="0" applyFont="1" applyBorder="1" applyAlignment="1">
      <alignment/>
    </xf>
    <xf numFmtId="166" fontId="19" fillId="0" borderId="0" xfId="0" applyNumberFormat="1" applyFont="1" applyBorder="1" applyAlignment="1">
      <alignment/>
    </xf>
    <xf numFmtId="165" fontId="19" fillId="0" borderId="0" xfId="46" applyNumberFormat="1" applyFont="1" applyBorder="1" applyAlignment="1">
      <alignment/>
    </xf>
    <xf numFmtId="164" fontId="20" fillId="0" borderId="0" xfId="46" applyNumberFormat="1" applyFont="1" applyAlignment="1">
      <alignment/>
    </xf>
    <xf numFmtId="0" fontId="19" fillId="0" borderId="32" xfId="0" applyFont="1" applyBorder="1" applyAlignment="1">
      <alignment vertical="top" wrapText="1"/>
    </xf>
    <xf numFmtId="165" fontId="19" fillId="0" borderId="0" xfId="0" applyNumberFormat="1" applyFont="1" applyBorder="1" applyAlignment="1">
      <alignment/>
    </xf>
    <xf numFmtId="0" fontId="20" fillId="0" borderId="32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166" fontId="20" fillId="0" borderId="0" xfId="0" applyNumberFormat="1" applyFont="1" applyBorder="1" applyAlignment="1">
      <alignment/>
    </xf>
    <xf numFmtId="165" fontId="20" fillId="0" borderId="0" xfId="46" applyNumberFormat="1" applyFont="1" applyBorder="1" applyAlignment="1">
      <alignment/>
    </xf>
    <xf numFmtId="9" fontId="20" fillId="0" borderId="31" xfId="52" applyFont="1" applyBorder="1" applyAlignment="1">
      <alignment horizontal="center"/>
    </xf>
    <xf numFmtId="0" fontId="20" fillId="0" borderId="32" xfId="0" applyFont="1" applyBorder="1" applyAlignment="1">
      <alignment horizontal="justify" vertical="top" wrapText="1"/>
    </xf>
    <xf numFmtId="0" fontId="19" fillId="0" borderId="32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justify"/>
    </xf>
    <xf numFmtId="0" fontId="20" fillId="0" borderId="33" xfId="0" applyFont="1" applyBorder="1" applyAlignment="1">
      <alignment vertical="top" wrapText="1"/>
    </xf>
    <xf numFmtId="0" fontId="22" fillId="0" borderId="29" xfId="0" applyFont="1" applyBorder="1" applyAlignment="1">
      <alignment/>
    </xf>
    <xf numFmtId="166" fontId="20" fillId="0" borderId="29" xfId="0" applyNumberFormat="1" applyFont="1" applyBorder="1" applyAlignment="1">
      <alignment/>
    </xf>
    <xf numFmtId="165" fontId="20" fillId="0" borderId="29" xfId="46" applyNumberFormat="1" applyFont="1" applyBorder="1" applyAlignment="1">
      <alignment/>
    </xf>
    <xf numFmtId="9" fontId="20" fillId="0" borderId="34" xfId="52" applyFont="1" applyBorder="1" applyAlignment="1">
      <alignment horizontal="center"/>
    </xf>
    <xf numFmtId="165" fontId="20" fillId="0" borderId="0" xfId="46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Continuous" vertical="center"/>
    </xf>
    <xf numFmtId="0" fontId="20" fillId="0" borderId="0" xfId="0" applyFont="1" applyAlignment="1">
      <alignment horizontal="center" vertical="center"/>
    </xf>
    <xf numFmtId="0" fontId="26" fillId="0" borderId="33" xfId="0" applyFont="1" applyBorder="1" applyAlignment="1">
      <alignment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168" fontId="25" fillId="0" borderId="36" xfId="46" applyNumberFormat="1" applyFont="1" applyBorder="1" applyAlignment="1">
      <alignment/>
    </xf>
    <xf numFmtId="9" fontId="25" fillId="0" borderId="37" xfId="52" applyNumberFormat="1" applyFont="1" applyBorder="1" applyAlignment="1" applyProtection="1">
      <alignment/>
      <protection/>
    </xf>
    <xf numFmtId="0" fontId="25" fillId="0" borderId="18" xfId="0" applyFont="1" applyBorder="1" applyAlignment="1">
      <alignment horizontal="center"/>
    </xf>
    <xf numFmtId="0" fontId="25" fillId="0" borderId="38" xfId="0" applyFont="1" applyBorder="1" applyAlignment="1">
      <alignment/>
    </xf>
    <xf numFmtId="168" fontId="25" fillId="0" borderId="38" xfId="46" applyNumberFormat="1" applyFont="1" applyBorder="1" applyAlignment="1">
      <alignment/>
    </xf>
    <xf numFmtId="9" fontId="25" fillId="0" borderId="39" xfId="52" applyFont="1" applyBorder="1" applyAlignment="1">
      <alignment/>
    </xf>
    <xf numFmtId="0" fontId="26" fillId="0" borderId="18" xfId="0" applyFont="1" applyBorder="1" applyAlignment="1">
      <alignment horizontal="center"/>
    </xf>
    <xf numFmtId="0" fontId="26" fillId="0" borderId="38" xfId="0" applyFont="1" applyBorder="1" applyAlignment="1">
      <alignment/>
    </xf>
    <xf numFmtId="168" fontId="26" fillId="0" borderId="38" xfId="46" applyNumberFormat="1" applyFont="1" applyBorder="1" applyAlignment="1">
      <alignment/>
    </xf>
    <xf numFmtId="9" fontId="26" fillId="0" borderId="39" xfId="52" applyFont="1" applyBorder="1" applyAlignment="1">
      <alignment/>
    </xf>
    <xf numFmtId="49" fontId="26" fillId="0" borderId="18" xfId="0" applyNumberFormat="1" applyFont="1" applyBorder="1" applyAlignment="1">
      <alignment horizontal="center"/>
    </xf>
    <xf numFmtId="0" fontId="26" fillId="0" borderId="24" xfId="0" applyFont="1" applyBorder="1" applyAlignment="1">
      <alignment/>
    </xf>
    <xf numFmtId="0" fontId="25" fillId="0" borderId="40" xfId="0" applyFont="1" applyBorder="1" applyAlignment="1">
      <alignment/>
    </xf>
    <xf numFmtId="168" fontId="25" fillId="0" borderId="40" xfId="46" applyNumberFormat="1" applyFont="1" applyBorder="1" applyAlignment="1">
      <alignment/>
    </xf>
    <xf numFmtId="9" fontId="25" fillId="0" borderId="41" xfId="52" applyFont="1" applyBorder="1" applyAlignment="1">
      <alignment/>
    </xf>
    <xf numFmtId="0" fontId="25" fillId="0" borderId="0" xfId="0" applyFont="1" applyBorder="1" applyAlignment="1">
      <alignment/>
    </xf>
    <xf numFmtId="168" fontId="25" fillId="0" borderId="0" xfId="46" applyNumberFormat="1" applyFont="1" applyBorder="1" applyAlignment="1">
      <alignment/>
    </xf>
    <xf numFmtId="9" fontId="25" fillId="0" borderId="0" xfId="52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L8" sqref="L8"/>
    </sheetView>
  </sheetViews>
  <sheetFormatPr defaultColWidth="11.421875" defaultRowHeight="15"/>
  <cols>
    <col min="1" max="1" width="8.8515625" style="0" customWidth="1"/>
    <col min="2" max="2" width="45.57421875" style="0" customWidth="1"/>
    <col min="3" max="4" width="14.00390625" style="0" hidden="1" customWidth="1"/>
    <col min="5" max="5" width="16.8515625" style="0" customWidth="1"/>
    <col min="6" max="6" width="12.28125" style="0" hidden="1" customWidth="1"/>
    <col min="7" max="7" width="13.140625" style="3" hidden="1" customWidth="1"/>
    <col min="8" max="8" width="20.140625" style="3" customWidth="1"/>
    <col min="9" max="9" width="12.28125" style="0" hidden="1" customWidth="1"/>
    <col min="10" max="10" width="13.28125" style="0" hidden="1" customWidth="1"/>
    <col min="11" max="11" width="19.140625" style="0" customWidth="1"/>
    <col min="12" max="12" width="15.00390625" style="0" customWidth="1"/>
    <col min="13" max="15" width="15.57421875" style="0" hidden="1" customWidth="1"/>
    <col min="16" max="16" width="5.57421875" style="0" customWidth="1"/>
  </cols>
  <sheetData>
    <row r="1" spans="1:16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5.75" thickBot="1"/>
    <row r="5" spans="1:16" ht="39" thickBot="1">
      <c r="A5" s="4"/>
      <c r="B5" s="5"/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  <c r="H5" s="7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</row>
    <row r="6" spans="1:16" ht="19.5" customHeight="1">
      <c r="A6" s="8" t="s">
        <v>17</v>
      </c>
      <c r="B6" s="9" t="s">
        <v>18</v>
      </c>
      <c r="C6" s="10">
        <f aca="true" t="shared" si="0" ref="C6:O6">C7+C44+C64</f>
        <v>1497200928</v>
      </c>
      <c r="D6" s="11">
        <f t="shared" si="0"/>
        <v>5279733000</v>
      </c>
      <c r="E6" s="12">
        <f t="shared" si="0"/>
        <v>6776933928</v>
      </c>
      <c r="F6" s="10">
        <f t="shared" si="0"/>
        <v>1487554398</v>
      </c>
      <c r="G6" s="13">
        <f t="shared" si="0"/>
        <v>4530256366.16</v>
      </c>
      <c r="H6" s="13">
        <f t="shared" si="0"/>
        <v>6017810764.16</v>
      </c>
      <c r="I6" s="10">
        <f t="shared" si="0"/>
        <v>1479241024</v>
      </c>
      <c r="J6" s="11">
        <f t="shared" si="0"/>
        <v>4120027792.44</v>
      </c>
      <c r="K6" s="11">
        <f>K7+K44+K64</f>
        <v>7497051788.16</v>
      </c>
      <c r="L6" s="11">
        <f t="shared" si="0"/>
        <v>5599268816.439999</v>
      </c>
      <c r="M6" s="10">
        <f t="shared" si="0"/>
        <v>9646530</v>
      </c>
      <c r="N6" s="11">
        <f t="shared" si="0"/>
        <v>749476633.84</v>
      </c>
      <c r="O6" s="11">
        <f t="shared" si="0"/>
        <v>759123163.84</v>
      </c>
      <c r="P6" s="14">
        <f>H6/E6</f>
        <v>0.8879842754990483</v>
      </c>
    </row>
    <row r="7" spans="1:16" ht="19.5" customHeight="1">
      <c r="A7" s="15">
        <v>1</v>
      </c>
      <c r="B7" s="16" t="s">
        <v>19</v>
      </c>
      <c r="C7" s="17">
        <f aca="true" t="shared" si="1" ref="C7:O7">C8+C31+C26</f>
        <v>1438941486</v>
      </c>
      <c r="D7" s="18">
        <f t="shared" si="1"/>
        <v>3526723459</v>
      </c>
      <c r="E7" s="19">
        <f t="shared" si="1"/>
        <v>4965664945</v>
      </c>
      <c r="F7" s="17">
        <f t="shared" si="1"/>
        <v>1438941486</v>
      </c>
      <c r="G7" s="20">
        <f t="shared" si="1"/>
        <v>3320352631.0599995</v>
      </c>
      <c r="H7" s="20">
        <f t="shared" si="1"/>
        <v>4759294117.059999</v>
      </c>
      <c r="I7" s="17">
        <f t="shared" si="1"/>
        <v>1438941486</v>
      </c>
      <c r="J7" s="18">
        <f t="shared" si="1"/>
        <v>3156721900.79</v>
      </c>
      <c r="K7" s="18">
        <f>K8+K31+K26</f>
        <v>6198235603.059999</v>
      </c>
      <c r="L7" s="18">
        <f t="shared" si="1"/>
        <v>4595663386.789999</v>
      </c>
      <c r="M7" s="17">
        <f t="shared" si="1"/>
        <v>0</v>
      </c>
      <c r="N7" s="18">
        <f t="shared" si="1"/>
        <v>206370827.94000006</v>
      </c>
      <c r="O7" s="18">
        <f t="shared" si="1"/>
        <v>206370827.94000006</v>
      </c>
      <c r="P7" s="21">
        <f aca="true" t="shared" si="2" ref="P7:P69">H7/E7</f>
        <v>0.9584404444871379</v>
      </c>
    </row>
    <row r="8" spans="1:16" ht="19.5" customHeight="1">
      <c r="A8" s="15" t="s">
        <v>20</v>
      </c>
      <c r="B8" s="22" t="s">
        <v>21</v>
      </c>
      <c r="C8" s="17">
        <f aca="true" t="shared" si="3" ref="C8:O8">C9+C13+C15+C23</f>
        <v>1101808256</v>
      </c>
      <c r="D8" s="18">
        <f t="shared" si="3"/>
        <v>2289126268</v>
      </c>
      <c r="E8" s="19">
        <f t="shared" si="3"/>
        <v>3390934524</v>
      </c>
      <c r="F8" s="17">
        <f t="shared" si="3"/>
        <v>1101808256</v>
      </c>
      <c r="G8" s="20">
        <f t="shared" si="3"/>
        <v>2158008929.9799995</v>
      </c>
      <c r="H8" s="20">
        <f t="shared" si="3"/>
        <v>3259817185.9799995</v>
      </c>
      <c r="I8" s="17">
        <f t="shared" si="3"/>
        <v>1101808256</v>
      </c>
      <c r="J8" s="18">
        <f t="shared" si="3"/>
        <v>2158008929.93</v>
      </c>
      <c r="K8" s="18">
        <f>K9+K13+K15+K23</f>
        <v>4361625441.98</v>
      </c>
      <c r="L8" s="18">
        <f t="shared" si="3"/>
        <v>3259817185.9299994</v>
      </c>
      <c r="M8" s="17">
        <f t="shared" si="3"/>
        <v>0</v>
      </c>
      <c r="N8" s="18">
        <f t="shared" si="3"/>
        <v>131117338.0200001</v>
      </c>
      <c r="O8" s="18">
        <f t="shared" si="3"/>
        <v>131117338.0200001</v>
      </c>
      <c r="P8" s="21">
        <f t="shared" si="2"/>
        <v>0.9613329785367449</v>
      </c>
    </row>
    <row r="9" spans="1:16" ht="19.5" customHeight="1">
      <c r="A9" s="15" t="s">
        <v>22</v>
      </c>
      <c r="B9" s="22" t="s">
        <v>23</v>
      </c>
      <c r="C9" s="17">
        <f aca="true" t="shared" si="4" ref="C9:O9">C10+C11+C12</f>
        <v>794809480</v>
      </c>
      <c r="D9" s="18">
        <f t="shared" si="4"/>
        <v>1702457548</v>
      </c>
      <c r="E9" s="19">
        <f t="shared" si="4"/>
        <v>2497267028</v>
      </c>
      <c r="F9" s="17">
        <f t="shared" si="4"/>
        <v>794809480</v>
      </c>
      <c r="G9" s="20">
        <f t="shared" si="4"/>
        <v>1627998552.4699998</v>
      </c>
      <c r="H9" s="20">
        <f t="shared" si="4"/>
        <v>2422808032.47</v>
      </c>
      <c r="I9" s="17">
        <f t="shared" si="4"/>
        <v>794809480</v>
      </c>
      <c r="J9" s="20">
        <f t="shared" si="4"/>
        <v>1627998552.4499998</v>
      </c>
      <c r="K9" s="18">
        <f>K10+K11+K12</f>
        <v>3217617512.47</v>
      </c>
      <c r="L9" s="18">
        <f t="shared" si="4"/>
        <v>2422808032.45</v>
      </c>
      <c r="M9" s="17">
        <f t="shared" si="4"/>
        <v>0</v>
      </c>
      <c r="N9" s="18">
        <f t="shared" si="4"/>
        <v>74458995.5300001</v>
      </c>
      <c r="O9" s="18">
        <f t="shared" si="4"/>
        <v>74458995.5300001</v>
      </c>
      <c r="P9" s="21">
        <f t="shared" si="2"/>
        <v>0.9701838070598191</v>
      </c>
    </row>
    <row r="10" spans="1:16" ht="19.5" customHeight="1">
      <c r="A10" s="23" t="s">
        <v>24</v>
      </c>
      <c r="B10" s="24" t="s">
        <v>25</v>
      </c>
      <c r="C10" s="25">
        <v>722495363</v>
      </c>
      <c r="D10" s="26">
        <v>1587406457</v>
      </c>
      <c r="E10" s="27">
        <f>C10+D10</f>
        <v>2309901820</v>
      </c>
      <c r="F10" s="25">
        <v>722495363</v>
      </c>
      <c r="G10" s="28">
        <v>1535746841.11</v>
      </c>
      <c r="H10" s="28">
        <f>F10+G10</f>
        <v>2258242204.1099997</v>
      </c>
      <c r="I10" s="25">
        <v>722495363</v>
      </c>
      <c r="J10" s="26">
        <v>1535746841.11</v>
      </c>
      <c r="K10" s="26">
        <f aca="true" t="shared" si="5" ref="K10:L12">H10+I10</f>
        <v>2980737567.1099997</v>
      </c>
      <c r="L10" s="26">
        <f t="shared" si="5"/>
        <v>2258242204.1099997</v>
      </c>
      <c r="M10" s="25">
        <f aca="true" t="shared" si="6" ref="M10:N12">C10-F10</f>
        <v>0</v>
      </c>
      <c r="N10" s="26">
        <f t="shared" si="6"/>
        <v>51659615.890000105</v>
      </c>
      <c r="O10" s="26">
        <f>M10+N10</f>
        <v>51659615.890000105</v>
      </c>
      <c r="P10" s="29">
        <f t="shared" si="2"/>
        <v>0.9776355793814646</v>
      </c>
    </row>
    <row r="11" spans="1:16" ht="19.5" customHeight="1">
      <c r="A11" s="23" t="s">
        <v>26</v>
      </c>
      <c r="B11" s="24" t="s">
        <v>27</v>
      </c>
      <c r="C11" s="25">
        <v>60314117</v>
      </c>
      <c r="D11" s="26">
        <v>99905867</v>
      </c>
      <c r="E11" s="27">
        <f>C11+D11</f>
        <v>160219984</v>
      </c>
      <c r="F11" s="25">
        <v>60314117</v>
      </c>
      <c r="G11" s="28">
        <v>80400274.53</v>
      </c>
      <c r="H11" s="28">
        <f>F11+G11</f>
        <v>140714391.53</v>
      </c>
      <c r="I11" s="25">
        <v>60314117</v>
      </c>
      <c r="J11" s="26">
        <v>80400274.51</v>
      </c>
      <c r="K11" s="26">
        <f t="shared" si="5"/>
        <v>201028508.53</v>
      </c>
      <c r="L11" s="26">
        <f t="shared" si="5"/>
        <v>140714391.51</v>
      </c>
      <c r="M11" s="25">
        <f t="shared" si="6"/>
        <v>0</v>
      </c>
      <c r="N11" s="26">
        <f t="shared" si="6"/>
        <v>19505592.47</v>
      </c>
      <c r="O11" s="26">
        <f>M11+N11</f>
        <v>19505592.47</v>
      </c>
      <c r="P11" s="29">
        <f t="shared" si="2"/>
        <v>0.8782574309207271</v>
      </c>
    </row>
    <row r="12" spans="1:16" ht="19.5" customHeight="1">
      <c r="A12" s="23" t="s">
        <v>28</v>
      </c>
      <c r="B12" s="24" t="s">
        <v>29</v>
      </c>
      <c r="C12" s="25">
        <v>12000000</v>
      </c>
      <c r="D12" s="26">
        <v>15145224</v>
      </c>
      <c r="E12" s="27">
        <f>C12+D12</f>
        <v>27145224</v>
      </c>
      <c r="F12" s="25">
        <v>12000000</v>
      </c>
      <c r="G12" s="28">
        <v>11851436.83</v>
      </c>
      <c r="H12" s="28">
        <f>F12+G12</f>
        <v>23851436.83</v>
      </c>
      <c r="I12" s="25">
        <v>12000000</v>
      </c>
      <c r="J12" s="26">
        <v>11851436.83</v>
      </c>
      <c r="K12" s="26">
        <f t="shared" si="5"/>
        <v>35851436.83</v>
      </c>
      <c r="L12" s="26">
        <f t="shared" si="5"/>
        <v>23851436.83</v>
      </c>
      <c r="M12" s="25">
        <f t="shared" si="6"/>
        <v>0</v>
      </c>
      <c r="N12" s="26">
        <f t="shared" si="6"/>
        <v>3293787.17</v>
      </c>
      <c r="O12" s="26">
        <f>M12+N12</f>
        <v>3293787.17</v>
      </c>
      <c r="P12" s="29">
        <f t="shared" si="2"/>
        <v>0.8786605271704517</v>
      </c>
    </row>
    <row r="13" spans="1:16" s="31" customFormat="1" ht="18" customHeight="1">
      <c r="A13" s="15" t="s">
        <v>30</v>
      </c>
      <c r="B13" s="30" t="s">
        <v>31</v>
      </c>
      <c r="C13" s="17">
        <f aca="true" t="shared" si="7" ref="C13:O13">C14</f>
        <v>121830881</v>
      </c>
      <c r="D13" s="18">
        <f t="shared" si="7"/>
        <v>69268765</v>
      </c>
      <c r="E13" s="19">
        <f t="shared" si="7"/>
        <v>191099646</v>
      </c>
      <c r="F13" s="17">
        <f t="shared" si="7"/>
        <v>121830881</v>
      </c>
      <c r="G13" s="20">
        <f t="shared" si="7"/>
        <v>47680003.06</v>
      </c>
      <c r="H13" s="20">
        <f t="shared" si="7"/>
        <v>169510884.06</v>
      </c>
      <c r="I13" s="17">
        <f t="shared" si="7"/>
        <v>121830881</v>
      </c>
      <c r="J13" s="18">
        <f t="shared" si="7"/>
        <v>47680003.06</v>
      </c>
      <c r="K13" s="18">
        <f t="shared" si="7"/>
        <v>291341765.06</v>
      </c>
      <c r="L13" s="18">
        <f t="shared" si="7"/>
        <v>169510884.06</v>
      </c>
      <c r="M13" s="17">
        <f t="shared" si="7"/>
        <v>0</v>
      </c>
      <c r="N13" s="18">
        <f t="shared" si="7"/>
        <v>21588761.939999998</v>
      </c>
      <c r="O13" s="18">
        <f t="shared" si="7"/>
        <v>21588761.939999998</v>
      </c>
      <c r="P13" s="21">
        <f t="shared" si="2"/>
        <v>0.8870287706341434</v>
      </c>
    </row>
    <row r="14" spans="1:16" s="31" customFormat="1" ht="18" customHeight="1">
      <c r="A14" s="23" t="s">
        <v>32</v>
      </c>
      <c r="B14" s="24" t="s">
        <v>33</v>
      </c>
      <c r="C14" s="25">
        <v>121830881</v>
      </c>
      <c r="D14" s="26">
        <v>69268765</v>
      </c>
      <c r="E14" s="27">
        <f>C14+D14</f>
        <v>191099646</v>
      </c>
      <c r="F14" s="25">
        <v>121830881</v>
      </c>
      <c r="G14" s="28">
        <v>47680003.06</v>
      </c>
      <c r="H14" s="28">
        <f>F14+G14</f>
        <v>169510884.06</v>
      </c>
      <c r="I14" s="25">
        <v>121830881</v>
      </c>
      <c r="J14" s="26">
        <v>47680003.06</v>
      </c>
      <c r="K14" s="26">
        <f>H14+I14</f>
        <v>291341765.06</v>
      </c>
      <c r="L14" s="26">
        <f>I14+J14</f>
        <v>169510884.06</v>
      </c>
      <c r="M14" s="25">
        <f>C14-F14</f>
        <v>0</v>
      </c>
      <c r="N14" s="26">
        <f>D14-G14</f>
        <v>21588761.939999998</v>
      </c>
      <c r="O14" s="26">
        <f>M14+N14</f>
        <v>21588761.939999998</v>
      </c>
      <c r="P14" s="29">
        <f t="shared" si="2"/>
        <v>0.8870287706341434</v>
      </c>
    </row>
    <row r="15" spans="1:16" s="31" customFormat="1" ht="17.25" customHeight="1">
      <c r="A15" s="15" t="s">
        <v>34</v>
      </c>
      <c r="B15" s="30" t="s">
        <v>35</v>
      </c>
      <c r="C15" s="17">
        <f aca="true" t="shared" si="8" ref="C15:O15">C16+C17+C18+C19+C20+C21+C22</f>
        <v>185167895</v>
      </c>
      <c r="D15" s="18">
        <f t="shared" si="8"/>
        <v>447793955</v>
      </c>
      <c r="E15" s="19">
        <f t="shared" si="8"/>
        <v>632961850</v>
      </c>
      <c r="F15" s="17">
        <f t="shared" si="8"/>
        <v>185167895</v>
      </c>
      <c r="G15" s="20">
        <f t="shared" si="8"/>
        <v>413052687.96000004</v>
      </c>
      <c r="H15" s="20">
        <f t="shared" si="8"/>
        <v>598220582.96</v>
      </c>
      <c r="I15" s="17">
        <f t="shared" si="8"/>
        <v>185167895</v>
      </c>
      <c r="J15" s="18">
        <f t="shared" si="8"/>
        <v>413052687.93000007</v>
      </c>
      <c r="K15" s="18">
        <f>K16+K17+K18+K19+K20+K21+K22</f>
        <v>783388477.96</v>
      </c>
      <c r="L15" s="18">
        <f t="shared" si="8"/>
        <v>598220582.9300001</v>
      </c>
      <c r="M15" s="17">
        <f t="shared" si="8"/>
        <v>0</v>
      </c>
      <c r="N15" s="18">
        <f t="shared" si="8"/>
        <v>34741267.03999999</v>
      </c>
      <c r="O15" s="18">
        <f t="shared" si="8"/>
        <v>34741267.03999999</v>
      </c>
      <c r="P15" s="21">
        <f t="shared" si="2"/>
        <v>0.9451131738192436</v>
      </c>
    </row>
    <row r="16" spans="1:16" s="31" customFormat="1" ht="18" customHeight="1">
      <c r="A16" s="23" t="s">
        <v>36</v>
      </c>
      <c r="B16" s="24" t="s">
        <v>37</v>
      </c>
      <c r="C16" s="25">
        <v>23475382</v>
      </c>
      <c r="D16" s="26">
        <v>51370415</v>
      </c>
      <c r="E16" s="27">
        <f aca="true" t="shared" si="9" ref="E16:E22">C16+D16</f>
        <v>74845797</v>
      </c>
      <c r="F16" s="25">
        <v>23475382</v>
      </c>
      <c r="G16" s="28">
        <v>48882707.56</v>
      </c>
      <c r="H16" s="28">
        <f aca="true" t="shared" si="10" ref="H16:H22">F16+G16</f>
        <v>72358089.56</v>
      </c>
      <c r="I16" s="25">
        <v>23475382</v>
      </c>
      <c r="J16" s="26">
        <v>48882707.53</v>
      </c>
      <c r="K16" s="26">
        <f aca="true" t="shared" si="11" ref="K16:L22">H16+I16</f>
        <v>95833471.56</v>
      </c>
      <c r="L16" s="26">
        <f t="shared" si="11"/>
        <v>72358089.53</v>
      </c>
      <c r="M16" s="25">
        <f aca="true" t="shared" si="12" ref="M16:N22">C16-F16</f>
        <v>0</v>
      </c>
      <c r="N16" s="26">
        <f t="shared" si="12"/>
        <v>2487707.4399999976</v>
      </c>
      <c r="O16" s="26">
        <f aca="true" t="shared" si="13" ref="O16:O22">M16+N16</f>
        <v>2487707.4399999976</v>
      </c>
      <c r="P16" s="29">
        <f t="shared" si="2"/>
        <v>0.9667622292805567</v>
      </c>
    </row>
    <row r="17" spans="1:16" s="31" customFormat="1" ht="18" customHeight="1">
      <c r="A17" s="23" t="s">
        <v>38</v>
      </c>
      <c r="B17" s="24" t="s">
        <v>39</v>
      </c>
      <c r="C17" s="25">
        <v>4209000</v>
      </c>
      <c r="D17" s="26">
        <v>10588203</v>
      </c>
      <c r="E17" s="27">
        <f t="shared" si="9"/>
        <v>14797203</v>
      </c>
      <c r="F17" s="25">
        <v>4209000</v>
      </c>
      <c r="G17" s="28">
        <v>8047348.82</v>
      </c>
      <c r="H17" s="28">
        <f t="shared" si="10"/>
        <v>12256348.82</v>
      </c>
      <c r="I17" s="25">
        <v>4209000</v>
      </c>
      <c r="J17" s="26">
        <v>8047348.82</v>
      </c>
      <c r="K17" s="26">
        <f t="shared" si="11"/>
        <v>16465348.82</v>
      </c>
      <c r="L17" s="26">
        <f t="shared" si="11"/>
        <v>12256348.82</v>
      </c>
      <c r="M17" s="25">
        <f t="shared" si="12"/>
        <v>0</v>
      </c>
      <c r="N17" s="26">
        <f t="shared" si="12"/>
        <v>2540854.1799999997</v>
      </c>
      <c r="O17" s="26">
        <f t="shared" si="13"/>
        <v>2540854.1799999997</v>
      </c>
      <c r="P17" s="29">
        <f t="shared" si="2"/>
        <v>0.828288212306069</v>
      </c>
    </row>
    <row r="18" spans="1:16" s="31" customFormat="1" ht="18" customHeight="1">
      <c r="A18" s="23" t="s">
        <v>40</v>
      </c>
      <c r="B18" s="24" t="s">
        <v>41</v>
      </c>
      <c r="C18" s="25">
        <v>4245216</v>
      </c>
      <c r="D18" s="26">
        <v>18181631</v>
      </c>
      <c r="E18" s="27">
        <f t="shared" si="9"/>
        <v>22426847</v>
      </c>
      <c r="F18" s="25">
        <v>4245216</v>
      </c>
      <c r="G18" s="28">
        <v>16977279.4</v>
      </c>
      <c r="H18" s="28">
        <f t="shared" si="10"/>
        <v>21222495.4</v>
      </c>
      <c r="I18" s="25">
        <v>4245216</v>
      </c>
      <c r="J18" s="26">
        <v>16977279.4</v>
      </c>
      <c r="K18" s="26">
        <f t="shared" si="11"/>
        <v>25467711.4</v>
      </c>
      <c r="L18" s="26">
        <f t="shared" si="11"/>
        <v>21222495.4</v>
      </c>
      <c r="M18" s="25">
        <f t="shared" si="12"/>
        <v>0</v>
      </c>
      <c r="N18" s="26">
        <f t="shared" si="12"/>
        <v>1204351.6000000015</v>
      </c>
      <c r="O18" s="26">
        <f t="shared" si="13"/>
        <v>1204351.6000000015</v>
      </c>
      <c r="P18" s="29">
        <f t="shared" si="2"/>
        <v>0.9462986660585859</v>
      </c>
    </row>
    <row r="19" spans="1:16" s="31" customFormat="1" ht="18" customHeight="1">
      <c r="A19" s="23" t="s">
        <v>42</v>
      </c>
      <c r="B19" s="24" t="s">
        <v>43</v>
      </c>
      <c r="C19" s="25">
        <v>6844667</v>
      </c>
      <c r="D19" s="26">
        <v>20051342</v>
      </c>
      <c r="E19" s="27">
        <f t="shared" si="9"/>
        <v>26896009</v>
      </c>
      <c r="F19" s="25">
        <v>6844667</v>
      </c>
      <c r="G19" s="28">
        <v>19996168.97</v>
      </c>
      <c r="H19" s="28">
        <f t="shared" si="10"/>
        <v>26840835.97</v>
      </c>
      <c r="I19" s="25">
        <v>6844667</v>
      </c>
      <c r="J19" s="26">
        <v>19996168.97</v>
      </c>
      <c r="K19" s="26">
        <f t="shared" si="11"/>
        <v>33685502.97</v>
      </c>
      <c r="L19" s="26">
        <f t="shared" si="11"/>
        <v>26840835.97</v>
      </c>
      <c r="M19" s="25">
        <f t="shared" si="12"/>
        <v>0</v>
      </c>
      <c r="N19" s="26">
        <f t="shared" si="12"/>
        <v>55173.03000000119</v>
      </c>
      <c r="O19" s="26">
        <f t="shared" si="13"/>
        <v>55173.03000000119</v>
      </c>
      <c r="P19" s="29">
        <f t="shared" si="2"/>
        <v>0.997948653645974</v>
      </c>
    </row>
    <row r="20" spans="1:16" s="31" customFormat="1" ht="18" customHeight="1">
      <c r="A20" s="23" t="s">
        <v>44</v>
      </c>
      <c r="B20" s="24" t="s">
        <v>45</v>
      </c>
      <c r="C20" s="25">
        <v>38600000</v>
      </c>
      <c r="D20" s="26">
        <v>73534782</v>
      </c>
      <c r="E20" s="27">
        <f t="shared" si="9"/>
        <v>112134782</v>
      </c>
      <c r="F20" s="25">
        <v>38600000</v>
      </c>
      <c r="G20" s="28">
        <v>70709775.2</v>
      </c>
      <c r="H20" s="28">
        <f t="shared" si="10"/>
        <v>109309775.2</v>
      </c>
      <c r="I20" s="25">
        <v>38600000</v>
      </c>
      <c r="J20" s="26">
        <v>70709775.2</v>
      </c>
      <c r="K20" s="26">
        <f t="shared" si="11"/>
        <v>147909775.2</v>
      </c>
      <c r="L20" s="26">
        <f t="shared" si="11"/>
        <v>109309775.2</v>
      </c>
      <c r="M20" s="25">
        <f t="shared" si="12"/>
        <v>0</v>
      </c>
      <c r="N20" s="26">
        <f t="shared" si="12"/>
        <v>2825006.799999997</v>
      </c>
      <c r="O20" s="26">
        <f t="shared" si="13"/>
        <v>2825006.799999997</v>
      </c>
      <c r="P20" s="29">
        <f t="shared" si="2"/>
        <v>0.9748070424750102</v>
      </c>
    </row>
    <row r="21" spans="1:16" ht="19.5" customHeight="1">
      <c r="A21" s="23" t="s">
        <v>46</v>
      </c>
      <c r="B21" s="24" t="s">
        <v>47</v>
      </c>
      <c r="C21" s="25">
        <v>46768311</v>
      </c>
      <c r="D21" s="26">
        <v>71428579</v>
      </c>
      <c r="E21" s="27">
        <f t="shared" si="9"/>
        <v>118196890</v>
      </c>
      <c r="F21" s="25">
        <v>46768311</v>
      </c>
      <c r="G21" s="28">
        <v>70009842.3</v>
      </c>
      <c r="H21" s="28">
        <f t="shared" si="10"/>
        <v>116778153.3</v>
      </c>
      <c r="I21" s="25">
        <v>46768311</v>
      </c>
      <c r="J21" s="26">
        <v>70009842.3</v>
      </c>
      <c r="K21" s="26">
        <f t="shared" si="11"/>
        <v>163546464.3</v>
      </c>
      <c r="L21" s="26">
        <f t="shared" si="11"/>
        <v>116778153.3</v>
      </c>
      <c r="M21" s="25">
        <f t="shared" si="12"/>
        <v>0</v>
      </c>
      <c r="N21" s="26">
        <f t="shared" si="12"/>
        <v>1418736.700000003</v>
      </c>
      <c r="O21" s="26">
        <f t="shared" si="13"/>
        <v>1418736.700000003</v>
      </c>
      <c r="P21" s="29">
        <f t="shared" si="2"/>
        <v>0.9879968356189406</v>
      </c>
    </row>
    <row r="22" spans="1:16" s="31" customFormat="1" ht="18" customHeight="1">
      <c r="A22" s="23" t="s">
        <v>48</v>
      </c>
      <c r="B22" s="24" t="s">
        <v>49</v>
      </c>
      <c r="C22" s="25">
        <v>61025319</v>
      </c>
      <c r="D22" s="26">
        <v>202639003</v>
      </c>
      <c r="E22" s="27">
        <f t="shared" si="9"/>
        <v>263664322</v>
      </c>
      <c r="F22" s="25">
        <v>61025319</v>
      </c>
      <c r="G22" s="28">
        <v>178429565.71</v>
      </c>
      <c r="H22" s="28">
        <f t="shared" si="10"/>
        <v>239454884.71</v>
      </c>
      <c r="I22" s="25">
        <v>61025319</v>
      </c>
      <c r="J22" s="26">
        <v>178429565.71</v>
      </c>
      <c r="K22" s="26">
        <f t="shared" si="11"/>
        <v>300480203.71000004</v>
      </c>
      <c r="L22" s="26">
        <f t="shared" si="11"/>
        <v>239454884.71</v>
      </c>
      <c r="M22" s="25">
        <f t="shared" si="12"/>
        <v>0</v>
      </c>
      <c r="N22" s="26">
        <f t="shared" si="12"/>
        <v>24209437.28999999</v>
      </c>
      <c r="O22" s="26">
        <f t="shared" si="13"/>
        <v>24209437.28999999</v>
      </c>
      <c r="P22" s="29">
        <f t="shared" si="2"/>
        <v>0.9081808372617058</v>
      </c>
    </row>
    <row r="23" spans="1:16" s="31" customFormat="1" ht="24" customHeight="1">
      <c r="A23" s="15" t="s">
        <v>50</v>
      </c>
      <c r="B23" s="32" t="s">
        <v>51</v>
      </c>
      <c r="C23" s="17">
        <f aca="true" t="shared" si="14" ref="C23:O23">C24+C25</f>
        <v>0</v>
      </c>
      <c r="D23" s="18">
        <f t="shared" si="14"/>
        <v>69606000</v>
      </c>
      <c r="E23" s="19">
        <f t="shared" si="14"/>
        <v>69606000</v>
      </c>
      <c r="F23" s="17">
        <f t="shared" si="14"/>
        <v>0</v>
      </c>
      <c r="G23" s="20">
        <f t="shared" si="14"/>
        <v>69277686.49</v>
      </c>
      <c r="H23" s="20">
        <f t="shared" si="14"/>
        <v>69277686.49</v>
      </c>
      <c r="I23" s="17">
        <f t="shared" si="14"/>
        <v>0</v>
      </c>
      <c r="J23" s="18">
        <f t="shared" si="14"/>
        <v>69277686.49</v>
      </c>
      <c r="K23" s="18">
        <f>K24+K25</f>
        <v>69277686.49</v>
      </c>
      <c r="L23" s="18">
        <f t="shared" si="14"/>
        <v>69277686.49</v>
      </c>
      <c r="M23" s="17">
        <f t="shared" si="14"/>
        <v>0</v>
      </c>
      <c r="N23" s="18">
        <f t="shared" si="14"/>
        <v>328313.51000000164</v>
      </c>
      <c r="O23" s="18">
        <f t="shared" si="14"/>
        <v>328313.51000000164</v>
      </c>
      <c r="P23" s="21">
        <f t="shared" si="2"/>
        <v>0.995283258483464</v>
      </c>
    </row>
    <row r="24" spans="1:16" ht="19.5" customHeight="1">
      <c r="A24" s="23" t="s">
        <v>52</v>
      </c>
      <c r="B24" s="24" t="s">
        <v>53</v>
      </c>
      <c r="C24" s="25"/>
      <c r="D24" s="26">
        <v>4300000</v>
      </c>
      <c r="E24" s="27">
        <f>C24+D24</f>
        <v>4300000</v>
      </c>
      <c r="F24" s="25"/>
      <c r="G24" s="28">
        <v>4252763.23</v>
      </c>
      <c r="H24" s="28">
        <f>F24+G24</f>
        <v>4252763.23</v>
      </c>
      <c r="I24" s="25"/>
      <c r="J24" s="26">
        <v>4252763.23</v>
      </c>
      <c r="K24" s="26">
        <f>H24+I24</f>
        <v>4252763.23</v>
      </c>
      <c r="L24" s="26">
        <f>I24+J24</f>
        <v>4252763.23</v>
      </c>
      <c r="M24" s="25">
        <f>C24-F24</f>
        <v>0</v>
      </c>
      <c r="N24" s="26">
        <f>D24-G24</f>
        <v>47236.76999999955</v>
      </c>
      <c r="O24" s="26">
        <f>M24+N24</f>
        <v>47236.76999999955</v>
      </c>
      <c r="P24" s="29">
        <f t="shared" si="2"/>
        <v>0.9890147046511629</v>
      </c>
    </row>
    <row r="25" spans="1:16" s="31" customFormat="1" ht="19.5" customHeight="1">
      <c r="A25" s="23" t="s">
        <v>54</v>
      </c>
      <c r="B25" s="24" t="s">
        <v>55</v>
      </c>
      <c r="C25" s="25"/>
      <c r="D25" s="26">
        <v>65306000</v>
      </c>
      <c r="E25" s="27">
        <f>C25+D25</f>
        <v>65306000</v>
      </c>
      <c r="F25" s="25"/>
      <c r="G25" s="28">
        <v>65024923.26</v>
      </c>
      <c r="H25" s="28">
        <f>F25+G25</f>
        <v>65024923.26</v>
      </c>
      <c r="I25" s="25"/>
      <c r="J25" s="26">
        <v>65024923.26</v>
      </c>
      <c r="K25" s="26">
        <f>H25+I25</f>
        <v>65024923.26</v>
      </c>
      <c r="L25" s="26">
        <f>I25+J25</f>
        <v>65024923.26</v>
      </c>
      <c r="M25" s="25">
        <f>C25-F25</f>
        <v>0</v>
      </c>
      <c r="N25" s="26">
        <f>D25-G25</f>
        <v>281076.7400000021</v>
      </c>
      <c r="O25" s="26">
        <f>M25+N25</f>
        <v>281076.7400000021</v>
      </c>
      <c r="P25" s="29">
        <f t="shared" si="2"/>
        <v>0.9956960043487582</v>
      </c>
    </row>
    <row r="26" spans="1:16" s="31" customFormat="1" ht="19.5" customHeight="1">
      <c r="A26" s="15" t="s">
        <v>56</v>
      </c>
      <c r="B26" s="30" t="s">
        <v>57</v>
      </c>
      <c r="C26" s="17">
        <f aca="true" t="shared" si="15" ref="C26:O26">C27+C28+C29</f>
        <v>0</v>
      </c>
      <c r="D26" s="18">
        <f t="shared" si="15"/>
        <v>473292928</v>
      </c>
      <c r="E26" s="19">
        <f t="shared" si="15"/>
        <v>473292928</v>
      </c>
      <c r="F26" s="17">
        <f t="shared" si="15"/>
        <v>0</v>
      </c>
      <c r="G26" s="20">
        <f t="shared" si="15"/>
        <v>467040137.09000003</v>
      </c>
      <c r="H26" s="20">
        <f t="shared" si="15"/>
        <v>467040137.09000003</v>
      </c>
      <c r="I26" s="17">
        <f t="shared" si="15"/>
        <v>0</v>
      </c>
      <c r="J26" s="18">
        <f>J27+J28+J29</f>
        <v>373802945.13</v>
      </c>
      <c r="K26" s="18">
        <f>K27+K28+K29</f>
        <v>467040137.09000003</v>
      </c>
      <c r="L26" s="18">
        <f t="shared" si="15"/>
        <v>373802945.13</v>
      </c>
      <c r="M26" s="17">
        <f t="shared" si="15"/>
        <v>0</v>
      </c>
      <c r="N26" s="18">
        <f t="shared" si="15"/>
        <v>6252790.9099999815</v>
      </c>
      <c r="O26" s="18">
        <f t="shared" si="15"/>
        <v>6252790.9099999815</v>
      </c>
      <c r="P26" s="21">
        <f t="shared" si="2"/>
        <v>0.9867887506022487</v>
      </c>
    </row>
    <row r="27" spans="1:16" s="31" customFormat="1" ht="19.5" customHeight="1">
      <c r="A27" s="23" t="s">
        <v>58</v>
      </c>
      <c r="B27" s="24" t="s">
        <v>59</v>
      </c>
      <c r="C27" s="25"/>
      <c r="D27" s="26">
        <v>0</v>
      </c>
      <c r="E27" s="27">
        <f>C27+D27</f>
        <v>0</v>
      </c>
      <c r="F27" s="25"/>
      <c r="G27" s="28">
        <v>0</v>
      </c>
      <c r="H27" s="28">
        <f>F27+G27</f>
        <v>0</v>
      </c>
      <c r="I27" s="25"/>
      <c r="J27" s="26">
        <v>0</v>
      </c>
      <c r="K27" s="26">
        <f aca="true" t="shared" si="16" ref="K27:L29">H27+I27</f>
        <v>0</v>
      </c>
      <c r="L27" s="26">
        <f t="shared" si="16"/>
        <v>0</v>
      </c>
      <c r="M27" s="25">
        <f aca="true" t="shared" si="17" ref="M27:N29">C27-F27</f>
        <v>0</v>
      </c>
      <c r="N27" s="26">
        <f t="shared" si="17"/>
        <v>0</v>
      </c>
      <c r="O27" s="26">
        <f>M27+N27</f>
        <v>0</v>
      </c>
      <c r="P27" s="29">
        <v>0</v>
      </c>
    </row>
    <row r="28" spans="1:16" s="31" customFormat="1" ht="19.5" customHeight="1">
      <c r="A28" s="23" t="s">
        <v>60</v>
      </c>
      <c r="B28" s="24" t="s">
        <v>61</v>
      </c>
      <c r="C28" s="25"/>
      <c r="D28" s="26">
        <v>430532928</v>
      </c>
      <c r="E28" s="27">
        <f>C28+D28</f>
        <v>430532928</v>
      </c>
      <c r="F28" s="25"/>
      <c r="G28" s="28">
        <v>424408402.04</v>
      </c>
      <c r="H28" s="28">
        <f>F28+G28</f>
        <v>424408402.04</v>
      </c>
      <c r="I28" s="25"/>
      <c r="J28" s="26">
        <v>342760883.1</v>
      </c>
      <c r="K28" s="26">
        <f t="shared" si="16"/>
        <v>424408402.04</v>
      </c>
      <c r="L28" s="26">
        <f t="shared" si="16"/>
        <v>342760883.1</v>
      </c>
      <c r="M28" s="25">
        <f t="shared" si="17"/>
        <v>0</v>
      </c>
      <c r="N28" s="26">
        <f t="shared" si="17"/>
        <v>6124525.959999979</v>
      </c>
      <c r="O28" s="26">
        <f>M28+N28</f>
        <v>6124525.959999979</v>
      </c>
      <c r="P28" s="29">
        <f t="shared" si="2"/>
        <v>0.985774546935467</v>
      </c>
    </row>
    <row r="29" spans="1:16" ht="19.5" customHeight="1">
      <c r="A29" s="23" t="s">
        <v>62</v>
      </c>
      <c r="B29" s="24" t="s">
        <v>63</v>
      </c>
      <c r="C29" s="25"/>
      <c r="D29" s="26">
        <v>42760000</v>
      </c>
      <c r="E29" s="27">
        <f>C29+D29</f>
        <v>42760000</v>
      </c>
      <c r="F29" s="25"/>
      <c r="G29" s="28">
        <v>42631735.05</v>
      </c>
      <c r="H29" s="28">
        <f>F29+G29</f>
        <v>42631735.05</v>
      </c>
      <c r="I29" s="25"/>
      <c r="J29" s="26">
        <v>31042062.03</v>
      </c>
      <c r="K29" s="26">
        <f t="shared" si="16"/>
        <v>42631735.05</v>
      </c>
      <c r="L29" s="26">
        <f t="shared" si="16"/>
        <v>31042062.03</v>
      </c>
      <c r="M29" s="25">
        <f t="shared" si="17"/>
        <v>0</v>
      </c>
      <c r="N29" s="26">
        <f t="shared" si="17"/>
        <v>128264.95000000298</v>
      </c>
      <c r="O29" s="26">
        <f>M29+N29</f>
        <v>128264.95000000298</v>
      </c>
      <c r="P29" s="29">
        <f t="shared" si="2"/>
        <v>0.9970003519644527</v>
      </c>
    </row>
    <row r="30" spans="1:16" s="31" customFormat="1" ht="19.5" customHeight="1">
      <c r="A30" s="33" t="s">
        <v>64</v>
      </c>
      <c r="B30" s="30" t="s">
        <v>65</v>
      </c>
      <c r="C30" s="25"/>
      <c r="D30" s="26"/>
      <c r="E30" s="27"/>
      <c r="F30" s="25"/>
      <c r="G30" s="28"/>
      <c r="H30" s="28"/>
      <c r="I30" s="25"/>
      <c r="J30" s="26"/>
      <c r="K30" s="26"/>
      <c r="L30" s="26"/>
      <c r="M30" s="25"/>
      <c r="N30" s="26"/>
      <c r="O30" s="26"/>
      <c r="P30" s="21"/>
    </row>
    <row r="31" spans="1:16" s="31" customFormat="1" ht="19.5" customHeight="1">
      <c r="A31" s="30"/>
      <c r="B31" s="30" t="s">
        <v>66</v>
      </c>
      <c r="C31" s="17">
        <f aca="true" t="shared" si="18" ref="C31:O31">C32+C37+C41+C42</f>
        <v>337133230</v>
      </c>
      <c r="D31" s="18">
        <f t="shared" si="18"/>
        <v>764304263</v>
      </c>
      <c r="E31" s="19">
        <f t="shared" si="18"/>
        <v>1101437493</v>
      </c>
      <c r="F31" s="17">
        <f t="shared" si="18"/>
        <v>337133230</v>
      </c>
      <c r="G31" s="20">
        <f t="shared" si="18"/>
        <v>695303563.99</v>
      </c>
      <c r="H31" s="20">
        <f t="shared" si="18"/>
        <v>1032436793.9899999</v>
      </c>
      <c r="I31" s="17">
        <f t="shared" si="18"/>
        <v>337133230</v>
      </c>
      <c r="J31" s="18">
        <f t="shared" si="18"/>
        <v>624910025.7299999</v>
      </c>
      <c r="K31" s="18">
        <f>K32+K37+K41+K42</f>
        <v>1369570023.99</v>
      </c>
      <c r="L31" s="18">
        <f t="shared" si="18"/>
        <v>962043255.7299999</v>
      </c>
      <c r="M31" s="17">
        <f t="shared" si="18"/>
        <v>0</v>
      </c>
      <c r="N31" s="18">
        <f t="shared" si="18"/>
        <v>69000699.01</v>
      </c>
      <c r="O31" s="18">
        <f t="shared" si="18"/>
        <v>69000699.01</v>
      </c>
      <c r="P31" s="21">
        <f t="shared" si="2"/>
        <v>0.9373539583966204</v>
      </c>
    </row>
    <row r="32" spans="1:16" s="31" customFormat="1" ht="19.5" customHeight="1">
      <c r="A32" s="33" t="s">
        <v>67</v>
      </c>
      <c r="B32" s="30" t="s">
        <v>68</v>
      </c>
      <c r="C32" s="17">
        <f aca="true" t="shared" si="19" ref="C32:O32">C33+C34+C35+C36</f>
        <v>175019934</v>
      </c>
      <c r="D32" s="18">
        <f t="shared" si="19"/>
        <v>403185034</v>
      </c>
      <c r="E32" s="19">
        <f t="shared" si="19"/>
        <v>578204968</v>
      </c>
      <c r="F32" s="17">
        <f t="shared" si="19"/>
        <v>175019934</v>
      </c>
      <c r="G32" s="20">
        <f t="shared" si="19"/>
        <v>392949952.11</v>
      </c>
      <c r="H32" s="20">
        <f t="shared" si="19"/>
        <v>567969886.1099999</v>
      </c>
      <c r="I32" s="17">
        <f t="shared" si="19"/>
        <v>175019934</v>
      </c>
      <c r="J32" s="18">
        <f t="shared" si="19"/>
        <v>340761602.46999997</v>
      </c>
      <c r="K32" s="18">
        <f>K33+K34+K35+K36</f>
        <v>742989820.1099999</v>
      </c>
      <c r="L32" s="18">
        <f t="shared" si="19"/>
        <v>515781536.47</v>
      </c>
      <c r="M32" s="17">
        <f t="shared" si="19"/>
        <v>0</v>
      </c>
      <c r="N32" s="18">
        <f t="shared" si="19"/>
        <v>10235081.889999997</v>
      </c>
      <c r="O32" s="18">
        <f t="shared" si="19"/>
        <v>10235081.889999997</v>
      </c>
      <c r="P32" s="21">
        <f t="shared" si="2"/>
        <v>0.9822985230905175</v>
      </c>
    </row>
    <row r="33" spans="1:16" s="31" customFormat="1" ht="19.5" customHeight="1">
      <c r="A33" s="34" t="s">
        <v>69</v>
      </c>
      <c r="B33" s="24" t="s">
        <v>70</v>
      </c>
      <c r="C33" s="25">
        <v>30450000</v>
      </c>
      <c r="D33" s="26">
        <v>78994549</v>
      </c>
      <c r="E33" s="27">
        <f>C33+D33</f>
        <v>109444549</v>
      </c>
      <c r="F33" s="25">
        <v>30450000</v>
      </c>
      <c r="G33" s="28">
        <v>74804104.29</v>
      </c>
      <c r="H33" s="28">
        <f>F33+G33</f>
        <v>105254104.29</v>
      </c>
      <c r="I33" s="25">
        <v>30450000</v>
      </c>
      <c r="J33" s="26">
        <v>65431282.37</v>
      </c>
      <c r="K33" s="26">
        <f aca="true" t="shared" si="20" ref="K33:L36">H33+I33</f>
        <v>135704104.29000002</v>
      </c>
      <c r="L33" s="26">
        <f t="shared" si="20"/>
        <v>95881282.37</v>
      </c>
      <c r="M33" s="25">
        <f aca="true" t="shared" si="21" ref="M33:N36">C33-F33</f>
        <v>0</v>
      </c>
      <c r="N33" s="26">
        <f t="shared" si="21"/>
        <v>4190444.7099999934</v>
      </c>
      <c r="O33" s="26">
        <f>M33+N33</f>
        <v>4190444.7099999934</v>
      </c>
      <c r="P33" s="29">
        <f t="shared" si="2"/>
        <v>0.9617117092784585</v>
      </c>
    </row>
    <row r="34" spans="1:16" s="31" customFormat="1" ht="19.5" customHeight="1">
      <c r="A34" s="34" t="s">
        <v>71</v>
      </c>
      <c r="B34" s="35" t="s">
        <v>72</v>
      </c>
      <c r="C34" s="25">
        <v>71716516</v>
      </c>
      <c r="D34" s="26">
        <v>180625333</v>
      </c>
      <c r="E34" s="27">
        <f>C34+D34</f>
        <v>252341849</v>
      </c>
      <c r="F34" s="25">
        <v>71716516</v>
      </c>
      <c r="G34" s="28">
        <v>179790927.32</v>
      </c>
      <c r="H34" s="28">
        <f>F34+G34</f>
        <v>251507443.32</v>
      </c>
      <c r="I34" s="25">
        <v>71716516</v>
      </c>
      <c r="J34" s="26">
        <v>157240680.72</v>
      </c>
      <c r="K34" s="26">
        <f t="shared" si="20"/>
        <v>323223959.32</v>
      </c>
      <c r="L34" s="26">
        <f t="shared" si="20"/>
        <v>228957196.72</v>
      </c>
      <c r="M34" s="25">
        <f t="shared" si="21"/>
        <v>0</v>
      </c>
      <c r="N34" s="26">
        <f t="shared" si="21"/>
        <v>834405.6800000072</v>
      </c>
      <c r="O34" s="26">
        <f>M34+N34</f>
        <v>834405.6800000072</v>
      </c>
      <c r="P34" s="29">
        <f t="shared" si="2"/>
        <v>0.9966933519616082</v>
      </c>
    </row>
    <row r="35" spans="1:16" ht="19.5" customHeight="1">
      <c r="A35" s="34" t="s">
        <v>73</v>
      </c>
      <c r="B35" s="24" t="s">
        <v>74</v>
      </c>
      <c r="C35" s="25">
        <v>69885418</v>
      </c>
      <c r="D35" s="26">
        <v>127974820</v>
      </c>
      <c r="E35" s="27">
        <f>C35+D35</f>
        <v>197860238</v>
      </c>
      <c r="F35" s="25">
        <v>69885418</v>
      </c>
      <c r="G35" s="28">
        <v>127938721.7</v>
      </c>
      <c r="H35" s="28">
        <f>F35+G35</f>
        <v>197824139.7</v>
      </c>
      <c r="I35" s="25">
        <v>69885418</v>
      </c>
      <c r="J35" s="26">
        <v>108838682.98</v>
      </c>
      <c r="K35" s="26">
        <f t="shared" si="20"/>
        <v>267709557.7</v>
      </c>
      <c r="L35" s="26">
        <f t="shared" si="20"/>
        <v>178724100.98000002</v>
      </c>
      <c r="M35" s="25">
        <f t="shared" si="21"/>
        <v>0</v>
      </c>
      <c r="N35" s="26">
        <f t="shared" si="21"/>
        <v>36098.29999999702</v>
      </c>
      <c r="O35" s="26">
        <f>M35+N35</f>
        <v>36098.29999999702</v>
      </c>
      <c r="P35" s="29">
        <f t="shared" si="2"/>
        <v>0.9998175565724327</v>
      </c>
    </row>
    <row r="36" spans="1:16" ht="33.75" customHeight="1">
      <c r="A36" s="34" t="s">
        <v>75</v>
      </c>
      <c r="B36" s="36" t="s">
        <v>76</v>
      </c>
      <c r="C36" s="25">
        <v>2968000</v>
      </c>
      <c r="D36" s="26">
        <v>15590332</v>
      </c>
      <c r="E36" s="27">
        <f>C36+D36</f>
        <v>18558332</v>
      </c>
      <c r="F36" s="25">
        <v>2968000</v>
      </c>
      <c r="G36" s="28">
        <v>10416198.8</v>
      </c>
      <c r="H36" s="28">
        <f>F36+G36</f>
        <v>13384198.8</v>
      </c>
      <c r="I36" s="25">
        <v>2968000</v>
      </c>
      <c r="J36" s="26">
        <v>9250956.4</v>
      </c>
      <c r="K36" s="26">
        <f t="shared" si="20"/>
        <v>16352198.8</v>
      </c>
      <c r="L36" s="26">
        <f t="shared" si="20"/>
        <v>12218956.4</v>
      </c>
      <c r="M36" s="25">
        <f t="shared" si="21"/>
        <v>0</v>
      </c>
      <c r="N36" s="26">
        <f t="shared" si="21"/>
        <v>5174133.199999999</v>
      </c>
      <c r="O36" s="26">
        <f>M36+N36</f>
        <v>5174133.199999999</v>
      </c>
      <c r="P36" s="29">
        <f t="shared" si="2"/>
        <v>0.7211962152633115</v>
      </c>
    </row>
    <row r="37" spans="1:16" ht="19.5" customHeight="1">
      <c r="A37" s="33" t="s">
        <v>77</v>
      </c>
      <c r="B37" s="30" t="s">
        <v>78</v>
      </c>
      <c r="C37" s="17">
        <f aca="true" t="shared" si="22" ref="C37:O37">C38+C39+C40</f>
        <v>121936676</v>
      </c>
      <c r="D37" s="18">
        <f t="shared" si="22"/>
        <v>265973836</v>
      </c>
      <c r="E37" s="19">
        <f t="shared" si="22"/>
        <v>387910512</v>
      </c>
      <c r="F37" s="17">
        <f t="shared" si="22"/>
        <v>121936676</v>
      </c>
      <c r="G37" s="20">
        <f t="shared" si="22"/>
        <v>210971058</v>
      </c>
      <c r="H37" s="20">
        <f t="shared" si="22"/>
        <v>332907734</v>
      </c>
      <c r="I37" s="17">
        <f t="shared" si="22"/>
        <v>121936676</v>
      </c>
      <c r="J37" s="18">
        <f t="shared" si="22"/>
        <v>204481896.78</v>
      </c>
      <c r="K37" s="18">
        <f>K38+K39+K40</f>
        <v>454844410.00000006</v>
      </c>
      <c r="L37" s="18">
        <f t="shared" si="22"/>
        <v>326418572.78</v>
      </c>
      <c r="M37" s="17">
        <f t="shared" si="22"/>
        <v>0</v>
      </c>
      <c r="N37" s="18">
        <f t="shared" si="22"/>
        <v>55002778.000000015</v>
      </c>
      <c r="O37" s="18">
        <f t="shared" si="22"/>
        <v>55002778.000000015</v>
      </c>
      <c r="P37" s="21">
        <f t="shared" si="2"/>
        <v>0.8582075599951774</v>
      </c>
    </row>
    <row r="38" spans="1:16" s="31" customFormat="1" ht="19.5" customHeight="1">
      <c r="A38" s="34" t="s">
        <v>79</v>
      </c>
      <c r="B38" s="24" t="s">
        <v>80</v>
      </c>
      <c r="C38" s="25">
        <v>105753240</v>
      </c>
      <c r="D38" s="26">
        <v>197334606</v>
      </c>
      <c r="E38" s="27">
        <f>C38+D38</f>
        <v>303087846</v>
      </c>
      <c r="F38" s="25">
        <v>105753240</v>
      </c>
      <c r="G38" s="28">
        <v>151843086.48</v>
      </c>
      <c r="H38" s="28">
        <f>F38+G38</f>
        <v>257596326.48</v>
      </c>
      <c r="I38" s="25">
        <v>105753240</v>
      </c>
      <c r="J38" s="26">
        <v>151843086.48</v>
      </c>
      <c r="K38" s="26">
        <f aca="true" t="shared" si="23" ref="K38:L42">H38+I38</f>
        <v>363349566.48</v>
      </c>
      <c r="L38" s="26">
        <f t="shared" si="23"/>
        <v>257596326.48</v>
      </c>
      <c r="M38" s="25">
        <f aca="true" t="shared" si="24" ref="M38:N42">C38-F38</f>
        <v>0</v>
      </c>
      <c r="N38" s="26">
        <f t="shared" si="24"/>
        <v>45491519.52000001</v>
      </c>
      <c r="O38" s="26">
        <f>M38+N38</f>
        <v>45491519.52000001</v>
      </c>
      <c r="P38" s="29">
        <f t="shared" si="2"/>
        <v>0.8499064871113308</v>
      </c>
    </row>
    <row r="39" spans="1:16" s="31" customFormat="1" ht="19.5" customHeight="1">
      <c r="A39" s="34" t="s">
        <v>81</v>
      </c>
      <c r="B39" s="35" t="s">
        <v>82</v>
      </c>
      <c r="C39" s="25">
        <v>11089501</v>
      </c>
      <c r="D39" s="26">
        <v>60366592</v>
      </c>
      <c r="E39" s="27">
        <f>C39+D39</f>
        <v>71456093</v>
      </c>
      <c r="F39" s="25">
        <v>11089501</v>
      </c>
      <c r="G39" s="28">
        <v>55476717.72</v>
      </c>
      <c r="H39" s="28">
        <f>F39+G39</f>
        <v>66566218.72</v>
      </c>
      <c r="I39" s="25">
        <v>11089501</v>
      </c>
      <c r="J39" s="26">
        <v>49765798.06</v>
      </c>
      <c r="K39" s="26">
        <f t="shared" si="23"/>
        <v>77655719.72</v>
      </c>
      <c r="L39" s="26">
        <f t="shared" si="23"/>
        <v>60855299.06</v>
      </c>
      <c r="M39" s="25">
        <f t="shared" si="24"/>
        <v>0</v>
      </c>
      <c r="N39" s="26">
        <f t="shared" si="24"/>
        <v>4889874.280000001</v>
      </c>
      <c r="O39" s="26">
        <f>M39+N39</f>
        <v>4889874.280000001</v>
      </c>
      <c r="P39" s="29">
        <f t="shared" si="2"/>
        <v>0.9315681270175239</v>
      </c>
    </row>
    <row r="40" spans="1:16" ht="19.5" customHeight="1">
      <c r="A40" s="34" t="s">
        <v>83</v>
      </c>
      <c r="B40" s="24" t="s">
        <v>84</v>
      </c>
      <c r="C40" s="25">
        <v>5093935</v>
      </c>
      <c r="D40" s="26">
        <v>8272638</v>
      </c>
      <c r="E40" s="27">
        <f>C40+D40</f>
        <v>13366573</v>
      </c>
      <c r="F40" s="25">
        <v>5093935</v>
      </c>
      <c r="G40" s="28">
        <v>3651253.8</v>
      </c>
      <c r="H40" s="28">
        <f>F40+G40</f>
        <v>8745188.8</v>
      </c>
      <c r="I40" s="25">
        <v>5093935</v>
      </c>
      <c r="J40" s="26">
        <v>2873012.24</v>
      </c>
      <c r="K40" s="26">
        <f t="shared" si="23"/>
        <v>13839123.8</v>
      </c>
      <c r="L40" s="26">
        <f t="shared" si="23"/>
        <v>7966947.24</v>
      </c>
      <c r="M40" s="25">
        <f t="shared" si="24"/>
        <v>0</v>
      </c>
      <c r="N40" s="26">
        <f t="shared" si="24"/>
        <v>4621384.2</v>
      </c>
      <c r="O40" s="26">
        <f>M40+N40</f>
        <v>4621384.2</v>
      </c>
      <c r="P40" s="29">
        <f t="shared" si="2"/>
        <v>0.654258110886014</v>
      </c>
    </row>
    <row r="41" spans="1:16" s="31" customFormat="1" ht="19.5" customHeight="1">
      <c r="A41" s="33" t="s">
        <v>85</v>
      </c>
      <c r="B41" s="30" t="s">
        <v>86</v>
      </c>
      <c r="C41" s="17">
        <v>22156620</v>
      </c>
      <c r="D41" s="18">
        <v>59841251</v>
      </c>
      <c r="E41" s="19">
        <f>C41+D41</f>
        <v>81997871</v>
      </c>
      <c r="F41" s="17">
        <v>22156620</v>
      </c>
      <c r="G41" s="20">
        <v>56786681.74</v>
      </c>
      <c r="H41" s="20">
        <f>F41+G41</f>
        <v>78943301.74000001</v>
      </c>
      <c r="I41" s="17">
        <v>22156620</v>
      </c>
      <c r="J41" s="18">
        <v>49757065.3</v>
      </c>
      <c r="K41" s="18">
        <f t="shared" si="23"/>
        <v>101099921.74000001</v>
      </c>
      <c r="L41" s="18">
        <f t="shared" si="23"/>
        <v>71913685.3</v>
      </c>
      <c r="M41" s="17">
        <f t="shared" si="24"/>
        <v>0</v>
      </c>
      <c r="N41" s="18">
        <f t="shared" si="24"/>
        <v>3054569.259999998</v>
      </c>
      <c r="O41" s="18">
        <f>M41+N41</f>
        <v>3054569.259999998</v>
      </c>
      <c r="P41" s="21">
        <f t="shared" si="2"/>
        <v>0.9627481881816177</v>
      </c>
    </row>
    <row r="42" spans="1:16" s="31" customFormat="1" ht="19.5" customHeight="1">
      <c r="A42" s="33" t="s">
        <v>87</v>
      </c>
      <c r="B42" s="30" t="s">
        <v>88</v>
      </c>
      <c r="C42" s="17">
        <v>18020000</v>
      </c>
      <c r="D42" s="18">
        <v>35304142</v>
      </c>
      <c r="E42" s="19">
        <f>C42+D42</f>
        <v>53324142</v>
      </c>
      <c r="F42" s="17">
        <v>18020000</v>
      </c>
      <c r="G42" s="20">
        <v>34595872.14</v>
      </c>
      <c r="H42" s="20">
        <f>F42+G42</f>
        <v>52615872.14</v>
      </c>
      <c r="I42" s="17">
        <v>18020000</v>
      </c>
      <c r="J42" s="18">
        <v>29909461.18</v>
      </c>
      <c r="K42" s="18">
        <f t="shared" si="23"/>
        <v>70635872.14</v>
      </c>
      <c r="L42" s="18">
        <f t="shared" si="23"/>
        <v>47929461.18</v>
      </c>
      <c r="M42" s="17">
        <f t="shared" si="24"/>
        <v>0</v>
      </c>
      <c r="N42" s="18">
        <f t="shared" si="24"/>
        <v>708269.8599999994</v>
      </c>
      <c r="O42" s="18">
        <f>M42+N42</f>
        <v>708269.8599999994</v>
      </c>
      <c r="P42" s="21">
        <f t="shared" si="2"/>
        <v>0.9867176510781926</v>
      </c>
    </row>
    <row r="43" spans="1:16" s="31" customFormat="1" ht="19.5" customHeight="1">
      <c r="A43" s="34"/>
      <c r="B43" s="24"/>
      <c r="C43" s="25"/>
      <c r="D43" s="26"/>
      <c r="E43" s="27"/>
      <c r="F43" s="25"/>
      <c r="G43" s="28"/>
      <c r="H43" s="28"/>
      <c r="I43" s="25"/>
      <c r="J43" s="26"/>
      <c r="K43" s="26"/>
      <c r="L43" s="26"/>
      <c r="M43" s="25"/>
      <c r="N43" s="26"/>
      <c r="O43" s="26"/>
      <c r="P43" s="21"/>
    </row>
    <row r="44" spans="1:16" s="31" customFormat="1" ht="19.5" customHeight="1">
      <c r="A44" s="37">
        <v>2</v>
      </c>
      <c r="B44" s="30" t="s">
        <v>89</v>
      </c>
      <c r="C44" s="17">
        <f aca="true" t="shared" si="25" ref="C44:O44">C45+C48</f>
        <v>45730459</v>
      </c>
      <c r="D44" s="18">
        <f t="shared" si="25"/>
        <v>1102809541</v>
      </c>
      <c r="E44" s="19">
        <f t="shared" si="25"/>
        <v>1148540000</v>
      </c>
      <c r="F44" s="17">
        <f t="shared" si="25"/>
        <v>45729557</v>
      </c>
      <c r="G44" s="20">
        <f t="shared" si="25"/>
        <v>926310491.5999999</v>
      </c>
      <c r="H44" s="20">
        <f t="shared" si="25"/>
        <v>972040048.5999999</v>
      </c>
      <c r="I44" s="17">
        <f t="shared" si="25"/>
        <v>37416183</v>
      </c>
      <c r="J44" s="18">
        <f t="shared" si="25"/>
        <v>679712648.15</v>
      </c>
      <c r="K44" s="18">
        <f>K45+K48</f>
        <v>1009456231.5999999</v>
      </c>
      <c r="L44" s="18">
        <f t="shared" si="25"/>
        <v>717128831.15</v>
      </c>
      <c r="M44" s="17">
        <f t="shared" si="25"/>
        <v>902</v>
      </c>
      <c r="N44" s="18">
        <f t="shared" si="25"/>
        <v>176499049.39999998</v>
      </c>
      <c r="O44" s="18">
        <f t="shared" si="25"/>
        <v>176499951.39999998</v>
      </c>
      <c r="P44" s="21">
        <f t="shared" si="2"/>
        <v>0.8463266830933184</v>
      </c>
    </row>
    <row r="45" spans="1:16" s="31" customFormat="1" ht="19.5" customHeight="1">
      <c r="A45" s="33" t="s">
        <v>90</v>
      </c>
      <c r="B45" s="30" t="s">
        <v>91</v>
      </c>
      <c r="C45" s="17">
        <f aca="true" t="shared" si="26" ref="C45:O45">SUM(C46:C47)</f>
        <v>1187389</v>
      </c>
      <c r="D45" s="18">
        <f t="shared" si="26"/>
        <v>6112611</v>
      </c>
      <c r="E45" s="19">
        <f t="shared" si="26"/>
        <v>7300000</v>
      </c>
      <c r="F45" s="17">
        <f t="shared" si="26"/>
        <v>1187389</v>
      </c>
      <c r="G45" s="20">
        <f t="shared" si="26"/>
        <v>5940076.63</v>
      </c>
      <c r="H45" s="38">
        <f t="shared" si="26"/>
        <v>7127465.63</v>
      </c>
      <c r="I45" s="17">
        <f t="shared" si="26"/>
        <v>1187389</v>
      </c>
      <c r="J45" s="18">
        <f t="shared" si="26"/>
        <v>5940076.62</v>
      </c>
      <c r="K45" s="18">
        <f>SUM(K46:K47)</f>
        <v>8314854.63</v>
      </c>
      <c r="L45" s="18">
        <f t="shared" si="26"/>
        <v>7127465.62</v>
      </c>
      <c r="M45" s="17">
        <f t="shared" si="26"/>
        <v>0</v>
      </c>
      <c r="N45" s="18">
        <f t="shared" si="26"/>
        <v>172534.3700000001</v>
      </c>
      <c r="O45" s="18">
        <f t="shared" si="26"/>
        <v>172534.3700000001</v>
      </c>
      <c r="P45" s="21">
        <f t="shared" si="2"/>
        <v>0.9763651547945206</v>
      </c>
    </row>
    <row r="46" spans="1:16" s="31" customFormat="1" ht="19.5" customHeight="1">
      <c r="A46" s="34" t="s">
        <v>92</v>
      </c>
      <c r="B46" s="24" t="s">
        <v>93</v>
      </c>
      <c r="C46" s="25">
        <v>1187389</v>
      </c>
      <c r="D46" s="26">
        <v>5526611</v>
      </c>
      <c r="E46" s="27">
        <f>C46+D46</f>
        <v>6714000</v>
      </c>
      <c r="F46" s="25">
        <v>1187389</v>
      </c>
      <c r="G46" s="28">
        <v>5354356.09</v>
      </c>
      <c r="H46" s="28">
        <f>F46+G46</f>
        <v>6541745.09</v>
      </c>
      <c r="I46" s="25">
        <v>1187389</v>
      </c>
      <c r="J46" s="26">
        <v>5354356.08</v>
      </c>
      <c r="K46" s="26">
        <f>H46+I46</f>
        <v>7729134.09</v>
      </c>
      <c r="L46" s="26">
        <f>I46+J46</f>
        <v>6541745.08</v>
      </c>
      <c r="M46" s="25">
        <f>C46-F46</f>
        <v>0</v>
      </c>
      <c r="N46" s="26">
        <f>D46-G46</f>
        <v>172254.91000000015</v>
      </c>
      <c r="O46" s="26">
        <f>M46+N46</f>
        <v>172254.91000000015</v>
      </c>
      <c r="P46" s="29">
        <f>H46/E46</f>
        <v>0.9743439216562406</v>
      </c>
    </row>
    <row r="47" spans="1:16" s="31" customFormat="1" ht="19.5" customHeight="1">
      <c r="A47" s="34" t="s">
        <v>94</v>
      </c>
      <c r="B47" s="24" t="s">
        <v>95</v>
      </c>
      <c r="C47" s="25">
        <v>0</v>
      </c>
      <c r="D47" s="26">
        <v>586000</v>
      </c>
      <c r="E47" s="27">
        <f>C47+D47</f>
        <v>586000</v>
      </c>
      <c r="F47" s="25">
        <v>0</v>
      </c>
      <c r="G47" s="28">
        <v>585720.54</v>
      </c>
      <c r="H47" s="28">
        <f>F47+G47</f>
        <v>585720.54</v>
      </c>
      <c r="I47" s="25">
        <v>0</v>
      </c>
      <c r="J47" s="26">
        <v>585720.54</v>
      </c>
      <c r="K47" s="26">
        <f>H47+I47</f>
        <v>585720.54</v>
      </c>
      <c r="L47" s="26">
        <f>I47+J47</f>
        <v>585720.54</v>
      </c>
      <c r="M47" s="25">
        <f>C47-F47</f>
        <v>0</v>
      </c>
      <c r="N47" s="26">
        <f>D47-G47</f>
        <v>279.45999999996275</v>
      </c>
      <c r="O47" s="26">
        <f>M47+N47</f>
        <v>279.45999999996275</v>
      </c>
      <c r="P47" s="29">
        <f t="shared" si="2"/>
        <v>0.9995231058020478</v>
      </c>
    </row>
    <row r="48" spans="1:16" s="31" customFormat="1" ht="19.5" customHeight="1">
      <c r="A48" s="33" t="s">
        <v>96</v>
      </c>
      <c r="B48" s="30" t="s">
        <v>97</v>
      </c>
      <c r="C48" s="17">
        <f aca="true" t="shared" si="27" ref="C48:O48">C49+C50+C51+C52+C53+C54+C55+C56+C57+C58+C59+C60+C61+C62+C63</f>
        <v>44543070</v>
      </c>
      <c r="D48" s="18">
        <f t="shared" si="27"/>
        <v>1096696930</v>
      </c>
      <c r="E48" s="19">
        <f t="shared" si="27"/>
        <v>1141240000</v>
      </c>
      <c r="F48" s="17">
        <f t="shared" si="27"/>
        <v>44542168</v>
      </c>
      <c r="G48" s="20">
        <f t="shared" si="27"/>
        <v>920370414.9699999</v>
      </c>
      <c r="H48" s="20">
        <f t="shared" si="27"/>
        <v>964912582.9699999</v>
      </c>
      <c r="I48" s="17">
        <f t="shared" si="27"/>
        <v>36228794</v>
      </c>
      <c r="J48" s="18">
        <f t="shared" si="27"/>
        <v>673772571.53</v>
      </c>
      <c r="K48" s="18">
        <f>K49+K50+K51+K52+K53+K54+K55+K56+K57+K58+K59+K60+K61+K62+K63</f>
        <v>1001141376.9699999</v>
      </c>
      <c r="L48" s="18">
        <f t="shared" si="27"/>
        <v>710001365.53</v>
      </c>
      <c r="M48" s="17">
        <f t="shared" si="27"/>
        <v>902</v>
      </c>
      <c r="N48" s="18">
        <f t="shared" si="27"/>
        <v>176326515.02999997</v>
      </c>
      <c r="O48" s="18">
        <f t="shared" si="27"/>
        <v>176327417.02999997</v>
      </c>
      <c r="P48" s="21">
        <f t="shared" si="2"/>
        <v>0.8454948853615365</v>
      </c>
    </row>
    <row r="49" spans="1:16" s="31" customFormat="1" ht="19.5" customHeight="1">
      <c r="A49" s="34" t="s">
        <v>98</v>
      </c>
      <c r="B49" s="24" t="s">
        <v>99</v>
      </c>
      <c r="C49" s="25"/>
      <c r="D49" s="26">
        <v>20040000</v>
      </c>
      <c r="E49" s="27">
        <f aca="true" t="shared" si="28" ref="E49:E63">C49+D49</f>
        <v>20040000</v>
      </c>
      <c r="F49" s="25"/>
      <c r="G49" s="28">
        <v>8338796.29</v>
      </c>
      <c r="H49" s="28">
        <f aca="true" t="shared" si="29" ref="H49:H63">F49+G49</f>
        <v>8338796.29</v>
      </c>
      <c r="I49" s="25"/>
      <c r="J49" s="26">
        <v>8338796.29</v>
      </c>
      <c r="K49" s="26">
        <f aca="true" t="shared" si="30" ref="K49:L63">H49+I49</f>
        <v>8338796.29</v>
      </c>
      <c r="L49" s="26">
        <f t="shared" si="30"/>
        <v>8338796.29</v>
      </c>
      <c r="M49" s="25">
        <f aca="true" t="shared" si="31" ref="M49:N63">C49-F49</f>
        <v>0</v>
      </c>
      <c r="N49" s="26">
        <f t="shared" si="31"/>
        <v>11701203.71</v>
      </c>
      <c r="O49" s="26">
        <f aca="true" t="shared" si="32" ref="O49:O63">M49+N49</f>
        <v>11701203.71</v>
      </c>
      <c r="P49" s="29">
        <f t="shared" si="2"/>
        <v>0.41610759930139724</v>
      </c>
    </row>
    <row r="50" spans="1:16" ht="18" customHeight="1">
      <c r="A50" s="34" t="s">
        <v>100</v>
      </c>
      <c r="B50" s="24" t="s">
        <v>101</v>
      </c>
      <c r="C50" s="25"/>
      <c r="D50" s="26">
        <v>4300000</v>
      </c>
      <c r="E50" s="27">
        <f t="shared" si="28"/>
        <v>4300000</v>
      </c>
      <c r="F50" s="25"/>
      <c r="G50" s="28">
        <v>4036080</v>
      </c>
      <c r="H50" s="28">
        <f t="shared" si="29"/>
        <v>4036080</v>
      </c>
      <c r="I50" s="25"/>
      <c r="J50" s="26">
        <v>4036080</v>
      </c>
      <c r="K50" s="26">
        <f t="shared" si="30"/>
        <v>4036080</v>
      </c>
      <c r="L50" s="26">
        <f t="shared" si="30"/>
        <v>4036080</v>
      </c>
      <c r="M50" s="25">
        <f t="shared" si="31"/>
        <v>0</v>
      </c>
      <c r="N50" s="26">
        <f t="shared" si="31"/>
        <v>263920</v>
      </c>
      <c r="O50" s="26">
        <f t="shared" si="32"/>
        <v>263920</v>
      </c>
      <c r="P50" s="29">
        <f t="shared" si="2"/>
        <v>0.9386232558139534</v>
      </c>
    </row>
    <row r="51" spans="1:16" s="31" customFormat="1" ht="18" customHeight="1">
      <c r="A51" s="34" t="s">
        <v>102</v>
      </c>
      <c r="B51" s="24" t="s">
        <v>103</v>
      </c>
      <c r="C51" s="25"/>
      <c r="D51" s="26">
        <v>182420000</v>
      </c>
      <c r="E51" s="27">
        <f t="shared" si="28"/>
        <v>182420000</v>
      </c>
      <c r="F51" s="25"/>
      <c r="G51" s="28">
        <v>175827410.54</v>
      </c>
      <c r="H51" s="28">
        <f t="shared" si="29"/>
        <v>175827410.54</v>
      </c>
      <c r="I51" s="25"/>
      <c r="J51" s="26">
        <v>116004022.38</v>
      </c>
      <c r="K51" s="26">
        <f t="shared" si="30"/>
        <v>175827410.54</v>
      </c>
      <c r="L51" s="26">
        <f t="shared" si="30"/>
        <v>116004022.38</v>
      </c>
      <c r="M51" s="25">
        <f t="shared" si="31"/>
        <v>0</v>
      </c>
      <c r="N51" s="26">
        <f t="shared" si="31"/>
        <v>6592589.460000008</v>
      </c>
      <c r="O51" s="26">
        <f t="shared" si="32"/>
        <v>6592589.460000008</v>
      </c>
      <c r="P51" s="29">
        <f t="shared" si="2"/>
        <v>0.9638603801118298</v>
      </c>
    </row>
    <row r="52" spans="1:16" ht="19.5" customHeight="1">
      <c r="A52" s="34" t="s">
        <v>104</v>
      </c>
      <c r="B52" s="24" t="s">
        <v>105</v>
      </c>
      <c r="C52" s="25">
        <v>44543070</v>
      </c>
      <c r="D52" s="26">
        <v>199456930</v>
      </c>
      <c r="E52" s="27">
        <f t="shared" si="28"/>
        <v>244000000</v>
      </c>
      <c r="F52" s="25">
        <v>44542168</v>
      </c>
      <c r="G52" s="28">
        <v>178205430.33</v>
      </c>
      <c r="H52" s="28">
        <f t="shared" si="29"/>
        <v>222747598.33</v>
      </c>
      <c r="I52" s="25">
        <v>36228794</v>
      </c>
      <c r="J52" s="26">
        <v>112876976.78</v>
      </c>
      <c r="K52" s="26">
        <f t="shared" si="30"/>
        <v>258976392.33</v>
      </c>
      <c r="L52" s="26">
        <f t="shared" si="30"/>
        <v>149105770.78</v>
      </c>
      <c r="M52" s="25">
        <f t="shared" si="31"/>
        <v>902</v>
      </c>
      <c r="N52" s="26">
        <f t="shared" si="31"/>
        <v>21251499.669999987</v>
      </c>
      <c r="O52" s="26">
        <f t="shared" si="32"/>
        <v>21252401.669999987</v>
      </c>
      <c r="P52" s="29">
        <f t="shared" si="2"/>
        <v>0.9128999931557378</v>
      </c>
    </row>
    <row r="53" spans="1:16" ht="19.5" customHeight="1">
      <c r="A53" s="34" t="s">
        <v>106</v>
      </c>
      <c r="B53" s="24" t="s">
        <v>107</v>
      </c>
      <c r="C53" s="25"/>
      <c r="D53" s="26">
        <v>18000000</v>
      </c>
      <c r="E53" s="27">
        <f t="shared" si="28"/>
        <v>18000000</v>
      </c>
      <c r="F53" s="25"/>
      <c r="G53" s="28">
        <v>13015144.16</v>
      </c>
      <c r="H53" s="28">
        <f t="shared" si="29"/>
        <v>13015144.16</v>
      </c>
      <c r="I53" s="25"/>
      <c r="J53" s="26">
        <v>6455058.36</v>
      </c>
      <c r="K53" s="26">
        <f t="shared" si="30"/>
        <v>13015144.16</v>
      </c>
      <c r="L53" s="26">
        <f t="shared" si="30"/>
        <v>6455058.36</v>
      </c>
      <c r="M53" s="25">
        <f t="shared" si="31"/>
        <v>0</v>
      </c>
      <c r="N53" s="26">
        <f t="shared" si="31"/>
        <v>4984855.84</v>
      </c>
      <c r="O53" s="26">
        <f t="shared" si="32"/>
        <v>4984855.84</v>
      </c>
      <c r="P53" s="29">
        <f t="shared" si="2"/>
        <v>0.7230635644444444</v>
      </c>
    </row>
    <row r="54" spans="1:16" ht="19.5" customHeight="1">
      <c r="A54" s="34" t="s">
        <v>108</v>
      </c>
      <c r="B54" s="24" t="s">
        <v>109</v>
      </c>
      <c r="C54" s="25"/>
      <c r="D54" s="26">
        <v>19000000</v>
      </c>
      <c r="E54" s="27">
        <f t="shared" si="28"/>
        <v>19000000</v>
      </c>
      <c r="F54" s="25"/>
      <c r="G54" s="28">
        <v>17811427.85</v>
      </c>
      <c r="H54" s="28">
        <f t="shared" si="29"/>
        <v>17811427.85</v>
      </c>
      <c r="I54" s="25"/>
      <c r="J54" s="26">
        <v>9967095.53</v>
      </c>
      <c r="K54" s="26">
        <f t="shared" si="30"/>
        <v>17811427.85</v>
      </c>
      <c r="L54" s="26">
        <f t="shared" si="30"/>
        <v>9967095.53</v>
      </c>
      <c r="M54" s="25">
        <f t="shared" si="31"/>
        <v>0</v>
      </c>
      <c r="N54" s="26">
        <f t="shared" si="31"/>
        <v>1188572.1499999985</v>
      </c>
      <c r="O54" s="26">
        <f t="shared" si="32"/>
        <v>1188572.1499999985</v>
      </c>
      <c r="P54" s="29">
        <f t="shared" si="2"/>
        <v>0.9374435710526317</v>
      </c>
    </row>
    <row r="55" spans="1:16" s="31" customFormat="1" ht="19.5" customHeight="1">
      <c r="A55" s="34" t="s">
        <v>110</v>
      </c>
      <c r="B55" s="24" t="s">
        <v>111</v>
      </c>
      <c r="C55" s="25"/>
      <c r="D55" s="26">
        <v>241000000</v>
      </c>
      <c r="E55" s="27">
        <f t="shared" si="28"/>
        <v>241000000</v>
      </c>
      <c r="F55" s="25"/>
      <c r="G55" s="28">
        <v>228723605.3</v>
      </c>
      <c r="H55" s="28">
        <f t="shared" si="29"/>
        <v>228723605.3</v>
      </c>
      <c r="I55" s="25"/>
      <c r="J55" s="26">
        <v>198458665.84</v>
      </c>
      <c r="K55" s="26">
        <f t="shared" si="30"/>
        <v>228723605.3</v>
      </c>
      <c r="L55" s="26">
        <f t="shared" si="30"/>
        <v>198458665.84</v>
      </c>
      <c r="M55" s="25">
        <f t="shared" si="31"/>
        <v>0</v>
      </c>
      <c r="N55" s="26">
        <f t="shared" si="31"/>
        <v>12276394.699999988</v>
      </c>
      <c r="O55" s="26">
        <f t="shared" si="32"/>
        <v>12276394.699999988</v>
      </c>
      <c r="P55" s="29">
        <f t="shared" si="2"/>
        <v>0.9490606029045644</v>
      </c>
    </row>
    <row r="56" spans="1:16" s="31" customFormat="1" ht="19.5" customHeight="1">
      <c r="A56" s="34" t="s">
        <v>112</v>
      </c>
      <c r="B56" s="24" t="s">
        <v>113</v>
      </c>
      <c r="C56" s="25"/>
      <c r="D56" s="26">
        <v>47000000</v>
      </c>
      <c r="E56" s="27">
        <f t="shared" si="28"/>
        <v>47000000</v>
      </c>
      <c r="F56" s="25"/>
      <c r="G56" s="28">
        <v>24758971.31</v>
      </c>
      <c r="H56" s="28">
        <f t="shared" si="29"/>
        <v>24758971.31</v>
      </c>
      <c r="I56" s="25"/>
      <c r="J56" s="26">
        <v>24758971.31</v>
      </c>
      <c r="K56" s="26">
        <f t="shared" si="30"/>
        <v>24758971.31</v>
      </c>
      <c r="L56" s="26">
        <f t="shared" si="30"/>
        <v>24758971.31</v>
      </c>
      <c r="M56" s="25">
        <f t="shared" si="31"/>
        <v>0</v>
      </c>
      <c r="N56" s="26">
        <f t="shared" si="31"/>
        <v>22241028.69</v>
      </c>
      <c r="O56" s="26">
        <f t="shared" si="32"/>
        <v>22241028.69</v>
      </c>
      <c r="P56" s="29">
        <f t="shared" si="2"/>
        <v>0.5267866236170212</v>
      </c>
    </row>
    <row r="57" spans="1:16" s="31" customFormat="1" ht="19.5" customHeight="1">
      <c r="A57" s="34" t="s">
        <v>114</v>
      </c>
      <c r="B57" s="24" t="s">
        <v>115</v>
      </c>
      <c r="C57" s="25"/>
      <c r="D57" s="26">
        <v>12480000</v>
      </c>
      <c r="E57" s="27">
        <f t="shared" si="28"/>
        <v>12480000</v>
      </c>
      <c r="F57" s="25"/>
      <c r="G57" s="28">
        <v>12479418.8</v>
      </c>
      <c r="H57" s="28">
        <f t="shared" si="29"/>
        <v>12479418.8</v>
      </c>
      <c r="I57" s="25"/>
      <c r="J57" s="26">
        <v>8885098.8</v>
      </c>
      <c r="K57" s="26">
        <f t="shared" si="30"/>
        <v>12479418.8</v>
      </c>
      <c r="L57" s="26">
        <f t="shared" si="30"/>
        <v>8885098.8</v>
      </c>
      <c r="M57" s="25">
        <f t="shared" si="31"/>
        <v>0</v>
      </c>
      <c r="N57" s="26">
        <f t="shared" si="31"/>
        <v>581.1999999992549</v>
      </c>
      <c r="O57" s="26">
        <f t="shared" si="32"/>
        <v>581.1999999992549</v>
      </c>
      <c r="P57" s="29">
        <f t="shared" si="2"/>
        <v>0.9999534294871796</v>
      </c>
    </row>
    <row r="58" spans="1:16" s="31" customFormat="1" ht="19.5" customHeight="1">
      <c r="A58" s="34" t="s">
        <v>116</v>
      </c>
      <c r="B58" s="24" t="s">
        <v>117</v>
      </c>
      <c r="C58" s="25"/>
      <c r="D58" s="26">
        <v>180000000</v>
      </c>
      <c r="E58" s="27">
        <f t="shared" si="28"/>
        <v>180000000</v>
      </c>
      <c r="F58" s="25"/>
      <c r="G58" s="28">
        <v>148490794.13</v>
      </c>
      <c r="H58" s="28">
        <f t="shared" si="29"/>
        <v>148490794.13</v>
      </c>
      <c r="I58" s="25"/>
      <c r="J58" s="26">
        <v>123835922.45</v>
      </c>
      <c r="K58" s="26">
        <f t="shared" si="30"/>
        <v>148490794.13</v>
      </c>
      <c r="L58" s="26">
        <f t="shared" si="30"/>
        <v>123835922.45</v>
      </c>
      <c r="M58" s="25">
        <f t="shared" si="31"/>
        <v>0</v>
      </c>
      <c r="N58" s="26">
        <f t="shared" si="31"/>
        <v>31509205.870000005</v>
      </c>
      <c r="O58" s="26">
        <f t="shared" si="32"/>
        <v>31509205.870000005</v>
      </c>
      <c r="P58" s="29">
        <f t="shared" si="2"/>
        <v>0.8249488562777777</v>
      </c>
    </row>
    <row r="59" spans="1:16" s="31" customFormat="1" ht="19.5" customHeight="1">
      <c r="A59" s="34" t="s">
        <v>118</v>
      </c>
      <c r="B59" s="24" t="s">
        <v>119</v>
      </c>
      <c r="C59" s="25"/>
      <c r="D59" s="26">
        <v>0</v>
      </c>
      <c r="E59" s="27">
        <f t="shared" si="28"/>
        <v>0</v>
      </c>
      <c r="F59" s="25"/>
      <c r="G59" s="28">
        <v>0</v>
      </c>
      <c r="H59" s="28">
        <f t="shared" si="29"/>
        <v>0</v>
      </c>
      <c r="I59" s="25"/>
      <c r="J59" s="26">
        <v>0</v>
      </c>
      <c r="K59" s="26">
        <f t="shared" si="30"/>
        <v>0</v>
      </c>
      <c r="L59" s="26">
        <f t="shared" si="30"/>
        <v>0</v>
      </c>
      <c r="M59" s="25">
        <f t="shared" si="31"/>
        <v>0</v>
      </c>
      <c r="N59" s="26">
        <f t="shared" si="31"/>
        <v>0</v>
      </c>
      <c r="O59" s="26">
        <f t="shared" si="32"/>
        <v>0</v>
      </c>
      <c r="P59" s="29"/>
    </row>
    <row r="60" spans="1:16" s="39" customFormat="1" ht="19.5" customHeight="1">
      <c r="A60" s="34" t="s">
        <v>120</v>
      </c>
      <c r="B60" s="24" t="s">
        <v>121</v>
      </c>
      <c r="C60" s="25"/>
      <c r="D60" s="26">
        <v>3000000</v>
      </c>
      <c r="E60" s="27">
        <f t="shared" si="28"/>
        <v>3000000</v>
      </c>
      <c r="F60" s="25"/>
      <c r="G60" s="28">
        <v>15060</v>
      </c>
      <c r="H60" s="28">
        <f t="shared" si="29"/>
        <v>15060</v>
      </c>
      <c r="I60" s="25"/>
      <c r="J60" s="26">
        <v>15060</v>
      </c>
      <c r="K60" s="26">
        <f t="shared" si="30"/>
        <v>15060</v>
      </c>
      <c r="L60" s="26">
        <f t="shared" si="30"/>
        <v>15060</v>
      </c>
      <c r="M60" s="25">
        <f t="shared" si="31"/>
        <v>0</v>
      </c>
      <c r="N60" s="26">
        <f t="shared" si="31"/>
        <v>2984940</v>
      </c>
      <c r="O60" s="26">
        <f t="shared" si="32"/>
        <v>2984940</v>
      </c>
      <c r="P60" s="29">
        <f t="shared" si="2"/>
        <v>0.00502</v>
      </c>
    </row>
    <row r="61" spans="1:16" s="40" customFormat="1" ht="19.5" customHeight="1">
      <c r="A61" s="34" t="s">
        <v>122</v>
      </c>
      <c r="B61" s="24" t="s">
        <v>123</v>
      </c>
      <c r="C61" s="25"/>
      <c r="D61" s="26">
        <v>109000000</v>
      </c>
      <c r="E61" s="27">
        <f t="shared" si="28"/>
        <v>109000000</v>
      </c>
      <c r="F61" s="25"/>
      <c r="G61" s="28">
        <v>108668276.26</v>
      </c>
      <c r="H61" s="28">
        <f t="shared" si="29"/>
        <v>108668276.26</v>
      </c>
      <c r="I61" s="25"/>
      <c r="J61" s="26">
        <v>60140823.79</v>
      </c>
      <c r="K61" s="26">
        <f t="shared" si="30"/>
        <v>108668276.26</v>
      </c>
      <c r="L61" s="26">
        <f t="shared" si="30"/>
        <v>60140823.79</v>
      </c>
      <c r="M61" s="25">
        <f t="shared" si="31"/>
        <v>0</v>
      </c>
      <c r="N61" s="26">
        <f t="shared" si="31"/>
        <v>331723.73999999464</v>
      </c>
      <c r="O61" s="26">
        <f t="shared" si="32"/>
        <v>331723.73999999464</v>
      </c>
      <c r="P61" s="29">
        <f t="shared" si="2"/>
        <v>0.9969566629357799</v>
      </c>
    </row>
    <row r="62" spans="1:16" s="40" customFormat="1" ht="19.5" customHeight="1">
      <c r="A62" s="34" t="s">
        <v>124</v>
      </c>
      <c r="B62" s="24" t="s">
        <v>125</v>
      </c>
      <c r="C62" s="25"/>
      <c r="D62" s="26">
        <v>6000000</v>
      </c>
      <c r="E62" s="27">
        <f t="shared" si="28"/>
        <v>6000000</v>
      </c>
      <c r="F62" s="25"/>
      <c r="G62" s="28">
        <v>0</v>
      </c>
      <c r="H62" s="28">
        <f t="shared" si="29"/>
        <v>0</v>
      </c>
      <c r="I62" s="25"/>
      <c r="J62" s="26"/>
      <c r="K62" s="26">
        <f t="shared" si="30"/>
        <v>0</v>
      </c>
      <c r="L62" s="26">
        <f t="shared" si="30"/>
        <v>0</v>
      </c>
      <c r="M62" s="25">
        <f t="shared" si="31"/>
        <v>0</v>
      </c>
      <c r="N62" s="26">
        <f t="shared" si="31"/>
        <v>6000000</v>
      </c>
      <c r="O62" s="26">
        <f t="shared" si="32"/>
        <v>6000000</v>
      </c>
      <c r="P62" s="29">
        <v>0</v>
      </c>
    </row>
    <row r="63" spans="1:16" ht="19.5" customHeight="1">
      <c r="A63" s="34" t="s">
        <v>126</v>
      </c>
      <c r="B63" s="24" t="s">
        <v>127</v>
      </c>
      <c r="C63" s="25"/>
      <c r="D63" s="26">
        <v>55000000</v>
      </c>
      <c r="E63" s="27">
        <f t="shared" si="28"/>
        <v>55000000</v>
      </c>
      <c r="F63" s="25"/>
      <c r="G63" s="28">
        <v>0</v>
      </c>
      <c r="H63" s="28">
        <f t="shared" si="29"/>
        <v>0</v>
      </c>
      <c r="I63" s="25"/>
      <c r="J63" s="26">
        <v>0</v>
      </c>
      <c r="K63" s="26">
        <f t="shared" si="30"/>
        <v>0</v>
      </c>
      <c r="L63" s="26">
        <f t="shared" si="30"/>
        <v>0</v>
      </c>
      <c r="M63" s="25">
        <f t="shared" si="31"/>
        <v>0</v>
      </c>
      <c r="N63" s="26">
        <f t="shared" si="31"/>
        <v>55000000</v>
      </c>
      <c r="O63" s="26">
        <f t="shared" si="32"/>
        <v>55000000</v>
      </c>
      <c r="P63" s="29">
        <v>0</v>
      </c>
    </row>
    <row r="64" spans="1:16" ht="19.5" customHeight="1">
      <c r="A64" s="33" t="s">
        <v>128</v>
      </c>
      <c r="B64" s="30" t="s">
        <v>129</v>
      </c>
      <c r="C64" s="17">
        <f aca="true" t="shared" si="33" ref="C64:O64">C65+C68</f>
        <v>12528983</v>
      </c>
      <c r="D64" s="18">
        <f t="shared" si="33"/>
        <v>650200000</v>
      </c>
      <c r="E64" s="19">
        <f t="shared" si="33"/>
        <v>662728983</v>
      </c>
      <c r="F64" s="17">
        <f t="shared" si="33"/>
        <v>2883355</v>
      </c>
      <c r="G64" s="20">
        <f t="shared" si="33"/>
        <v>283593243.5</v>
      </c>
      <c r="H64" s="20">
        <f t="shared" si="33"/>
        <v>286476598.5</v>
      </c>
      <c r="I64" s="17">
        <f t="shared" si="33"/>
        <v>2883355</v>
      </c>
      <c r="J64" s="18">
        <f>J65+J68</f>
        <v>283593243.5</v>
      </c>
      <c r="K64" s="18">
        <f>K65+K68</f>
        <v>289359953.5</v>
      </c>
      <c r="L64" s="18">
        <f t="shared" si="33"/>
        <v>286476598.5</v>
      </c>
      <c r="M64" s="17">
        <f t="shared" si="33"/>
        <v>9645628</v>
      </c>
      <c r="N64" s="18">
        <f t="shared" si="33"/>
        <v>366606756.5</v>
      </c>
      <c r="O64" s="18">
        <f t="shared" si="33"/>
        <v>376252384.5</v>
      </c>
      <c r="P64" s="21">
        <f t="shared" si="2"/>
        <v>0.4322681003073016</v>
      </c>
    </row>
    <row r="65" spans="1:16" ht="19.5" customHeight="1">
      <c r="A65" s="15" t="s">
        <v>130</v>
      </c>
      <c r="B65" s="30" t="s">
        <v>131</v>
      </c>
      <c r="C65" s="17">
        <f aca="true" t="shared" si="34" ref="C65:O65">C66+C67</f>
        <v>12528983</v>
      </c>
      <c r="D65" s="18">
        <f t="shared" si="34"/>
        <v>640200000</v>
      </c>
      <c r="E65" s="19">
        <f t="shared" si="34"/>
        <v>652728983</v>
      </c>
      <c r="F65" s="17">
        <f t="shared" si="34"/>
        <v>2883355</v>
      </c>
      <c r="G65" s="20">
        <f t="shared" si="34"/>
        <v>283593243.5</v>
      </c>
      <c r="H65" s="20">
        <f t="shared" si="34"/>
        <v>286476598.5</v>
      </c>
      <c r="I65" s="17">
        <f t="shared" si="34"/>
        <v>2883355</v>
      </c>
      <c r="J65" s="18">
        <f>J66+J67</f>
        <v>283593243.5</v>
      </c>
      <c r="K65" s="18">
        <f>K66+K67</f>
        <v>289359953.5</v>
      </c>
      <c r="L65" s="18">
        <f t="shared" si="34"/>
        <v>286476598.5</v>
      </c>
      <c r="M65" s="17">
        <f t="shared" si="34"/>
        <v>9645628</v>
      </c>
      <c r="N65" s="18">
        <f t="shared" si="34"/>
        <v>356606756.5</v>
      </c>
      <c r="O65" s="18">
        <f t="shared" si="34"/>
        <v>366252384.5</v>
      </c>
      <c r="P65" s="21">
        <f t="shared" si="2"/>
        <v>0.4388905747425651</v>
      </c>
    </row>
    <row r="66" spans="1:16" ht="19.5" customHeight="1">
      <c r="A66" s="34" t="s">
        <v>132</v>
      </c>
      <c r="B66" s="24" t="s">
        <v>133</v>
      </c>
      <c r="C66" s="25">
        <v>12528983</v>
      </c>
      <c r="D66" s="26">
        <v>40000000</v>
      </c>
      <c r="E66" s="27">
        <f>C66+D66</f>
        <v>52528983</v>
      </c>
      <c r="F66" s="25">
        <v>2883355</v>
      </c>
      <c r="G66" s="28">
        <v>35865551.64</v>
      </c>
      <c r="H66" s="28">
        <f>F66+G66</f>
        <v>38748906.64</v>
      </c>
      <c r="I66" s="25">
        <v>2883355</v>
      </c>
      <c r="J66" s="26">
        <v>35865551.64</v>
      </c>
      <c r="K66" s="26">
        <f>H66+I66</f>
        <v>41632261.64</v>
      </c>
      <c r="L66" s="26">
        <f>I66+J66</f>
        <v>38748906.64</v>
      </c>
      <c r="M66" s="25">
        <f>C66-F66</f>
        <v>9645628</v>
      </c>
      <c r="N66" s="26">
        <f>D66-G66</f>
        <v>4134448.3599999994</v>
      </c>
      <c r="O66" s="26">
        <f>M66+N66</f>
        <v>13780076.36</v>
      </c>
      <c r="P66" s="29">
        <f t="shared" si="2"/>
        <v>0.7376671777559448</v>
      </c>
    </row>
    <row r="67" spans="1:16" ht="19.5" customHeight="1">
      <c r="A67" s="41" t="s">
        <v>134</v>
      </c>
      <c r="B67" s="42" t="s">
        <v>135</v>
      </c>
      <c r="C67" s="25"/>
      <c r="D67" s="26">
        <v>600200000</v>
      </c>
      <c r="E67" s="27">
        <f>C67+D67</f>
        <v>600200000</v>
      </c>
      <c r="F67" s="25"/>
      <c r="G67" s="28">
        <v>247727691.86</v>
      </c>
      <c r="H67" s="28">
        <f>F67+G67</f>
        <v>247727691.86</v>
      </c>
      <c r="I67" s="25"/>
      <c r="J67" s="26">
        <v>247727691.86</v>
      </c>
      <c r="K67" s="26">
        <f>H67+I67</f>
        <v>247727691.86</v>
      </c>
      <c r="L67" s="26">
        <f>I67+J67</f>
        <v>247727691.86</v>
      </c>
      <c r="M67" s="25">
        <f>C67-F67</f>
        <v>0</v>
      </c>
      <c r="N67" s="26">
        <f>D67-G67</f>
        <v>352472308.14</v>
      </c>
      <c r="O67" s="26">
        <f>M67+N67</f>
        <v>352472308.14</v>
      </c>
      <c r="P67" s="29">
        <f t="shared" si="2"/>
        <v>0.41274190579806735</v>
      </c>
    </row>
    <row r="68" spans="1:16" ht="19.5" customHeight="1">
      <c r="A68" s="43" t="s">
        <v>136</v>
      </c>
      <c r="B68" s="44" t="s">
        <v>137</v>
      </c>
      <c r="C68" s="17">
        <f aca="true" t="shared" si="35" ref="C68:O68">C69</f>
        <v>0</v>
      </c>
      <c r="D68" s="18">
        <f t="shared" si="35"/>
        <v>10000000</v>
      </c>
      <c r="E68" s="19">
        <f t="shared" si="35"/>
        <v>10000000</v>
      </c>
      <c r="F68" s="17">
        <f t="shared" si="35"/>
        <v>0</v>
      </c>
      <c r="G68" s="20">
        <f t="shared" si="35"/>
        <v>0</v>
      </c>
      <c r="H68" s="20">
        <f t="shared" si="35"/>
        <v>0</v>
      </c>
      <c r="I68" s="17">
        <f t="shared" si="35"/>
        <v>0</v>
      </c>
      <c r="J68" s="18">
        <f t="shared" si="35"/>
        <v>0</v>
      </c>
      <c r="K68" s="18">
        <f t="shared" si="35"/>
        <v>0</v>
      </c>
      <c r="L68" s="18">
        <f t="shared" si="35"/>
        <v>0</v>
      </c>
      <c r="M68" s="17">
        <f t="shared" si="35"/>
        <v>0</v>
      </c>
      <c r="N68" s="18">
        <f t="shared" si="35"/>
        <v>10000000</v>
      </c>
      <c r="O68" s="18">
        <f t="shared" si="35"/>
        <v>10000000</v>
      </c>
      <c r="P68" s="21">
        <f t="shared" si="2"/>
        <v>0</v>
      </c>
    </row>
    <row r="69" spans="1:16" ht="19.5" customHeight="1" thickBot="1">
      <c r="A69" s="45" t="s">
        <v>138</v>
      </c>
      <c r="B69" s="46" t="s">
        <v>139</v>
      </c>
      <c r="C69" s="47"/>
      <c r="D69" s="48">
        <v>10000000</v>
      </c>
      <c r="E69" s="49">
        <f>C69+D69</f>
        <v>10000000</v>
      </c>
      <c r="F69" s="47"/>
      <c r="G69" s="50">
        <v>0</v>
      </c>
      <c r="H69" s="51">
        <f>F69+G69</f>
        <v>0</v>
      </c>
      <c r="I69" s="47"/>
      <c r="J69" s="48">
        <v>0</v>
      </c>
      <c r="K69" s="49">
        <f>H69+I69</f>
        <v>0</v>
      </c>
      <c r="L69" s="49">
        <f>I69+J69</f>
        <v>0</v>
      </c>
      <c r="M69" s="47">
        <f>C69-F69</f>
        <v>0</v>
      </c>
      <c r="N69" s="48">
        <f>D69-G69</f>
        <v>10000000</v>
      </c>
      <c r="O69" s="48">
        <f>M69+N69</f>
        <v>10000000</v>
      </c>
      <c r="P69" s="52">
        <f t="shared" si="2"/>
        <v>0</v>
      </c>
    </row>
    <row r="100" ht="15">
      <c r="B100" s="53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B24" sqref="B24"/>
    </sheetView>
  </sheetViews>
  <sheetFormatPr defaultColWidth="11.421875" defaultRowHeight="15"/>
  <cols>
    <col min="1" max="1" width="11.421875" style="31" customWidth="1"/>
    <col min="2" max="2" width="66.00390625" style="31" customWidth="1"/>
    <col min="3" max="3" width="15.28125" style="31" bestFit="1" customWidth="1"/>
    <col min="4" max="4" width="17.421875" style="93" customWidth="1"/>
    <col min="5" max="5" width="16.7109375" style="31" customWidth="1"/>
    <col min="6" max="6" width="15.28125" style="31" customWidth="1"/>
    <col min="7" max="7" width="5.7109375" style="31" bestFit="1" customWidth="1"/>
    <col min="8" max="16384" width="11.421875" style="31" customWidth="1"/>
  </cols>
  <sheetData>
    <row r="1" spans="1:7" s="54" customFormat="1" ht="15.75">
      <c r="A1" s="1" t="s">
        <v>0</v>
      </c>
      <c r="B1" s="1"/>
      <c r="C1" s="1"/>
      <c r="D1" s="1"/>
      <c r="E1" s="1"/>
      <c r="F1" s="1"/>
      <c r="G1" s="1"/>
    </row>
    <row r="2" spans="1:7" s="54" customFormat="1" ht="15.75">
      <c r="A2" s="1" t="s">
        <v>1</v>
      </c>
      <c r="B2" s="1"/>
      <c r="C2" s="1"/>
      <c r="D2" s="1"/>
      <c r="E2" s="1"/>
      <c r="F2" s="1"/>
      <c r="G2" s="1"/>
    </row>
    <row r="3" spans="1:7" s="54" customFormat="1" ht="15.75">
      <c r="A3" s="1" t="s">
        <v>140</v>
      </c>
      <c r="B3" s="1"/>
      <c r="C3" s="1"/>
      <c r="D3" s="1"/>
      <c r="E3" s="1"/>
      <c r="F3" s="1"/>
      <c r="G3" s="1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55" t="s">
        <v>141</v>
      </c>
      <c r="B5" s="55"/>
      <c r="C5" s="55"/>
      <c r="D5" s="55"/>
      <c r="E5" s="55"/>
      <c r="F5" s="55"/>
      <c r="G5" s="55"/>
    </row>
    <row r="6" spans="1:7" ht="12.75">
      <c r="A6" s="56"/>
      <c r="B6" s="56"/>
      <c r="C6" s="56"/>
      <c r="D6" s="57"/>
      <c r="E6" s="56"/>
      <c r="F6" s="56"/>
      <c r="G6" s="56"/>
    </row>
    <row r="7" spans="1:7" ht="13.5" thickBot="1">
      <c r="A7" s="56"/>
      <c r="B7" s="56"/>
      <c r="C7" s="56"/>
      <c r="D7" s="57"/>
      <c r="E7" s="56"/>
      <c r="F7" s="56"/>
      <c r="G7" s="56"/>
    </row>
    <row r="8" spans="1:7" ht="12.75">
      <c r="A8" s="58" t="s">
        <v>142</v>
      </c>
      <c r="B8" s="59" t="s">
        <v>143</v>
      </c>
      <c r="C8" s="60" t="s">
        <v>144</v>
      </c>
      <c r="D8" s="61" t="s">
        <v>145</v>
      </c>
      <c r="E8" s="62" t="s">
        <v>12</v>
      </c>
      <c r="F8" s="62" t="s">
        <v>146</v>
      </c>
      <c r="G8" s="62" t="s">
        <v>16</v>
      </c>
    </row>
    <row r="9" spans="1:7" ht="13.5" thickBot="1">
      <c r="A9" s="63"/>
      <c r="B9" s="64" t="s">
        <v>147</v>
      </c>
      <c r="C9" s="65" t="s">
        <v>148</v>
      </c>
      <c r="D9" s="66"/>
      <c r="E9" s="67"/>
      <c r="F9" s="67" t="s">
        <v>149</v>
      </c>
      <c r="G9" s="67" t="s">
        <v>150</v>
      </c>
    </row>
    <row r="10" spans="1:7" ht="12.75">
      <c r="A10" s="68">
        <v>4</v>
      </c>
      <c r="B10" s="69" t="s">
        <v>151</v>
      </c>
      <c r="C10" s="70">
        <f>C11+C16+C20+C27+C32+C41+C46</f>
        <v>14991992783</v>
      </c>
      <c r="D10" s="71">
        <f>D11+D16+D20+D27+D32+D41+D46</f>
        <v>13776927474.26</v>
      </c>
      <c r="E10" s="71">
        <f>E11+E16+E20+E27+E32+E41+E46</f>
        <v>6967461371.59</v>
      </c>
      <c r="F10" s="70">
        <f>F11+F16+F20+F27+F32+F41+F46</f>
        <v>1215065308.7400005</v>
      </c>
      <c r="G10" s="72">
        <f>D10/C10</f>
        <v>0.9189523816928588</v>
      </c>
    </row>
    <row r="11" spans="1:13" ht="12.75">
      <c r="A11" s="73">
        <v>100</v>
      </c>
      <c r="B11" s="74" t="s">
        <v>152</v>
      </c>
      <c r="C11" s="75">
        <f>C12</f>
        <v>492548000</v>
      </c>
      <c r="D11" s="76">
        <f>D12</f>
        <v>489128617.58000004</v>
      </c>
      <c r="E11" s="75">
        <f>E12</f>
        <v>289233175.39</v>
      </c>
      <c r="F11" s="75">
        <f>F12</f>
        <v>3419382.4199999794</v>
      </c>
      <c r="G11" s="72">
        <f aca="true" t="shared" si="0" ref="G11:G48">D11/C11</f>
        <v>0.9930577681363035</v>
      </c>
      <c r="L11" s="77"/>
      <c r="M11" s="77"/>
    </row>
    <row r="12" spans="1:7" ht="12.75">
      <c r="A12" s="78" t="s">
        <v>153</v>
      </c>
      <c r="B12" s="74" t="s">
        <v>154</v>
      </c>
      <c r="C12" s="75">
        <f>C13+C14+C15</f>
        <v>492548000</v>
      </c>
      <c r="D12" s="79">
        <f>D13+D14+D15</f>
        <v>489128617.58000004</v>
      </c>
      <c r="E12" s="75">
        <f>E13+E14+E15</f>
        <v>289233175.39</v>
      </c>
      <c r="F12" s="75">
        <f>F13+F14+F15</f>
        <v>3419382.4199999794</v>
      </c>
      <c r="G12" s="72">
        <f t="shared" si="0"/>
        <v>0.9930577681363035</v>
      </c>
    </row>
    <row r="13" spans="1:7" ht="12.75">
      <c r="A13" s="80" t="s">
        <v>155</v>
      </c>
      <c r="B13" s="81" t="s">
        <v>156</v>
      </c>
      <c r="C13" s="82">
        <v>86600000</v>
      </c>
      <c r="D13" s="83">
        <v>83197159.78</v>
      </c>
      <c r="E13" s="82">
        <v>71971049.23</v>
      </c>
      <c r="F13" s="82">
        <f>C13-D13</f>
        <v>3402840.219999999</v>
      </c>
      <c r="G13" s="84">
        <f>D13/C13</f>
        <v>0.9607062330254041</v>
      </c>
    </row>
    <row r="14" spans="1:7" ht="12.75">
      <c r="A14" s="80" t="s">
        <v>157</v>
      </c>
      <c r="B14" s="81" t="s">
        <v>158</v>
      </c>
      <c r="C14" s="82">
        <v>54548000</v>
      </c>
      <c r="D14" s="83">
        <v>54546758.76</v>
      </c>
      <c r="E14" s="82">
        <v>41569776.64</v>
      </c>
      <c r="F14" s="82">
        <f>C14-D14</f>
        <v>1241.2400000020862</v>
      </c>
      <c r="G14" s="84">
        <f t="shared" si="0"/>
        <v>0.9999772449952335</v>
      </c>
    </row>
    <row r="15" spans="1:7" ht="12.75">
      <c r="A15" s="80" t="s">
        <v>159</v>
      </c>
      <c r="B15" s="81" t="s">
        <v>160</v>
      </c>
      <c r="C15" s="82">
        <v>351400000</v>
      </c>
      <c r="D15" s="83">
        <v>351384699.04</v>
      </c>
      <c r="E15" s="82">
        <v>175692349.52</v>
      </c>
      <c r="F15" s="82">
        <f>C15-D15</f>
        <v>15300.959999978542</v>
      </c>
      <c r="G15" s="84">
        <f t="shared" si="0"/>
        <v>0.9999564571428572</v>
      </c>
    </row>
    <row r="16" spans="1:7" ht="12.75">
      <c r="A16" s="73">
        <v>101</v>
      </c>
      <c r="B16" s="74" t="s">
        <v>161</v>
      </c>
      <c r="C16" s="75">
        <f>C17</f>
        <v>6848023000</v>
      </c>
      <c r="D16" s="76">
        <f>D17</f>
        <v>6827892866.78</v>
      </c>
      <c r="E16" s="75">
        <f>E17</f>
        <v>1919384569.07</v>
      </c>
      <c r="F16" s="75">
        <f>F17</f>
        <v>20130133.22000046</v>
      </c>
      <c r="G16" s="72">
        <f t="shared" si="0"/>
        <v>0.9970604460265393</v>
      </c>
    </row>
    <row r="17" spans="1:7" ht="12.75">
      <c r="A17" s="78" t="s">
        <v>162</v>
      </c>
      <c r="B17" s="74" t="s">
        <v>163</v>
      </c>
      <c r="C17" s="75">
        <f>C18+C19</f>
        <v>6848023000</v>
      </c>
      <c r="D17" s="76">
        <f>D18+D19</f>
        <v>6827892866.78</v>
      </c>
      <c r="E17" s="75">
        <f>E18+E19</f>
        <v>1919384569.07</v>
      </c>
      <c r="F17" s="75">
        <f>F18+F19</f>
        <v>20130133.22000046</v>
      </c>
      <c r="G17" s="72">
        <f t="shared" si="0"/>
        <v>0.9970604460265393</v>
      </c>
    </row>
    <row r="18" spans="1:7" ht="12.75">
      <c r="A18" s="80" t="s">
        <v>164</v>
      </c>
      <c r="B18" s="81" t="s">
        <v>165</v>
      </c>
      <c r="C18" s="82">
        <v>48300000</v>
      </c>
      <c r="D18" s="83">
        <v>48299628.8</v>
      </c>
      <c r="E18" s="82">
        <v>40769628.8</v>
      </c>
      <c r="F18" s="82">
        <f>C18-D18</f>
        <v>371.20000000298023</v>
      </c>
      <c r="G18" s="84">
        <f t="shared" si="0"/>
        <v>0.9999923146997929</v>
      </c>
    </row>
    <row r="19" spans="1:7" ht="12.75">
      <c r="A19" s="80" t="s">
        <v>166</v>
      </c>
      <c r="B19" s="81" t="s">
        <v>167</v>
      </c>
      <c r="C19" s="82">
        <v>6799723000</v>
      </c>
      <c r="D19" s="83">
        <v>6779593237.98</v>
      </c>
      <c r="E19" s="82">
        <v>1878614940.27</v>
      </c>
      <c r="F19" s="82">
        <f>C19-D19</f>
        <v>20129762.020000458</v>
      </c>
      <c r="G19" s="84">
        <f t="shared" si="0"/>
        <v>0.9970396202874734</v>
      </c>
    </row>
    <row r="20" spans="1:7" ht="12.75">
      <c r="A20" s="73">
        <v>102</v>
      </c>
      <c r="B20" s="74" t="s">
        <v>168</v>
      </c>
      <c r="C20" s="75">
        <f>C21+C25</f>
        <v>3972130000</v>
      </c>
      <c r="D20" s="76">
        <f>D21+D25</f>
        <v>2928650943.3199997</v>
      </c>
      <c r="E20" s="75">
        <f>E21+E25</f>
        <v>2166249813.06</v>
      </c>
      <c r="F20" s="75">
        <f>F21+F25</f>
        <v>1043479056.6800001</v>
      </c>
      <c r="G20" s="72">
        <f t="shared" si="0"/>
        <v>0.7372998726929884</v>
      </c>
    </row>
    <row r="21" spans="1:7" ht="12.75">
      <c r="A21" s="78" t="s">
        <v>169</v>
      </c>
      <c r="B21" s="74" t="s">
        <v>170</v>
      </c>
      <c r="C21" s="75">
        <f>C22+C23+C24</f>
        <v>3966250000</v>
      </c>
      <c r="D21" s="76">
        <f>D22+D23+D24</f>
        <v>2922827743.3199997</v>
      </c>
      <c r="E21" s="75">
        <f>E22+E23+E24</f>
        <v>2160426613.06</v>
      </c>
      <c r="F21" s="75">
        <f>F22+F23+F24</f>
        <v>1043422256.6800001</v>
      </c>
      <c r="G21" s="72">
        <f>D21/C21</f>
        <v>0.7369247383094862</v>
      </c>
    </row>
    <row r="22" spans="1:7" ht="12.75">
      <c r="A22" s="80" t="s">
        <v>171</v>
      </c>
      <c r="B22" s="81" t="s">
        <v>172</v>
      </c>
      <c r="C22" s="82">
        <v>1597050000</v>
      </c>
      <c r="D22" s="83">
        <v>611126538.52</v>
      </c>
      <c r="E22" s="82">
        <v>135810579.51</v>
      </c>
      <c r="F22" s="82">
        <f>C22-D22</f>
        <v>985923461.48</v>
      </c>
      <c r="G22" s="84">
        <f t="shared" si="0"/>
        <v>0.3826596152405998</v>
      </c>
    </row>
    <row r="23" spans="1:7" ht="12.75">
      <c r="A23" s="80" t="s">
        <v>173</v>
      </c>
      <c r="B23" s="81" t="s">
        <v>174</v>
      </c>
      <c r="C23" s="82">
        <v>859200000</v>
      </c>
      <c r="D23" s="83">
        <v>803772854.19</v>
      </c>
      <c r="E23" s="82">
        <v>715785040.5</v>
      </c>
      <c r="F23" s="82">
        <f>C23-D23</f>
        <v>55427145.80999994</v>
      </c>
      <c r="G23" s="84">
        <f t="shared" si="0"/>
        <v>0.935489820984637</v>
      </c>
    </row>
    <row r="24" spans="1:7" ht="12.75">
      <c r="A24" s="80" t="s">
        <v>175</v>
      </c>
      <c r="B24" s="81" t="s">
        <v>176</v>
      </c>
      <c r="C24" s="82">
        <v>1510000000</v>
      </c>
      <c r="D24" s="83">
        <v>1507928350.61</v>
      </c>
      <c r="E24" s="82">
        <v>1308830993.05</v>
      </c>
      <c r="F24" s="82">
        <f>C24-D24</f>
        <v>2071649.390000105</v>
      </c>
      <c r="G24" s="84">
        <f t="shared" si="0"/>
        <v>0.9986280467615893</v>
      </c>
    </row>
    <row r="25" spans="1:7" ht="12.75">
      <c r="A25" s="78" t="s">
        <v>177</v>
      </c>
      <c r="B25" s="74" t="s">
        <v>178</v>
      </c>
      <c r="C25" s="75">
        <f>C26</f>
        <v>5880000</v>
      </c>
      <c r="D25" s="76">
        <f>D26</f>
        <v>5823200</v>
      </c>
      <c r="E25" s="75">
        <f>E26</f>
        <v>5823200</v>
      </c>
      <c r="F25" s="75">
        <f>F26</f>
        <v>56800</v>
      </c>
      <c r="G25" s="72">
        <f>D25/C25</f>
        <v>0.9903401360544217</v>
      </c>
    </row>
    <row r="26" spans="1:7" ht="12.75">
      <c r="A26" s="80" t="s">
        <v>179</v>
      </c>
      <c r="B26" s="81" t="s">
        <v>180</v>
      </c>
      <c r="C26" s="82">
        <v>5880000</v>
      </c>
      <c r="D26" s="83">
        <v>5823200</v>
      </c>
      <c r="E26" s="82">
        <v>5823200</v>
      </c>
      <c r="F26" s="82">
        <f>C26-D26</f>
        <v>56800</v>
      </c>
      <c r="G26" s="84">
        <f t="shared" si="0"/>
        <v>0.9903401360544217</v>
      </c>
    </row>
    <row r="27" spans="1:7" ht="12.75">
      <c r="A27" s="73">
        <v>103</v>
      </c>
      <c r="B27" s="74" t="s">
        <v>181</v>
      </c>
      <c r="C27" s="75">
        <f>C28+C30</f>
        <v>154620000</v>
      </c>
      <c r="D27" s="76">
        <f>D28+D30</f>
        <v>154083646.06</v>
      </c>
      <c r="E27" s="75">
        <f>E28+E30</f>
        <v>27861000</v>
      </c>
      <c r="F27" s="75">
        <f>F28+F30</f>
        <v>536353.9399999976</v>
      </c>
      <c r="G27" s="72">
        <f t="shared" si="0"/>
        <v>0.9965311477169836</v>
      </c>
    </row>
    <row r="28" spans="1:7" ht="12.75">
      <c r="A28" s="78" t="s">
        <v>182</v>
      </c>
      <c r="B28" s="74" t="s">
        <v>183</v>
      </c>
      <c r="C28" s="75">
        <f>C29</f>
        <v>124500000</v>
      </c>
      <c r="D28" s="76">
        <f>D29</f>
        <v>123963646.06</v>
      </c>
      <c r="E28" s="75">
        <f>E29</f>
        <v>12801000</v>
      </c>
      <c r="F28" s="75">
        <f>F29</f>
        <v>536353.9399999976</v>
      </c>
      <c r="G28" s="72">
        <f t="shared" si="0"/>
        <v>0.9956919362248996</v>
      </c>
    </row>
    <row r="29" spans="1:7" ht="12.75">
      <c r="A29" s="80" t="s">
        <v>184</v>
      </c>
      <c r="B29" s="81" t="s">
        <v>185</v>
      </c>
      <c r="C29" s="82">
        <v>124500000</v>
      </c>
      <c r="D29" s="83">
        <v>123963646.06</v>
      </c>
      <c r="E29" s="82">
        <v>12801000</v>
      </c>
      <c r="F29" s="82">
        <f>C29-D29</f>
        <v>536353.9399999976</v>
      </c>
      <c r="G29" s="84">
        <f t="shared" si="0"/>
        <v>0.9956919362248996</v>
      </c>
    </row>
    <row r="30" spans="1:7" ht="12.75">
      <c r="A30" s="78" t="s">
        <v>186</v>
      </c>
      <c r="B30" s="74" t="s">
        <v>187</v>
      </c>
      <c r="C30" s="75">
        <f>C31</f>
        <v>30120000</v>
      </c>
      <c r="D30" s="76">
        <f>D31</f>
        <v>30120000</v>
      </c>
      <c r="E30" s="75">
        <f>E31</f>
        <v>15060000</v>
      </c>
      <c r="F30" s="75">
        <f>F31</f>
        <v>0</v>
      </c>
      <c r="G30" s="72">
        <f t="shared" si="0"/>
        <v>1</v>
      </c>
    </row>
    <row r="31" spans="1:7" ht="12.75">
      <c r="A31" s="80" t="s">
        <v>188</v>
      </c>
      <c r="B31" s="81" t="s">
        <v>189</v>
      </c>
      <c r="C31" s="82">
        <v>30120000</v>
      </c>
      <c r="D31" s="83">
        <v>30120000</v>
      </c>
      <c r="E31" s="82">
        <v>15060000</v>
      </c>
      <c r="F31" s="82">
        <f>C31-D31</f>
        <v>0</v>
      </c>
      <c r="G31" s="84">
        <f t="shared" si="0"/>
        <v>1</v>
      </c>
    </row>
    <row r="32" spans="1:7" ht="12.75">
      <c r="A32" s="73">
        <v>104</v>
      </c>
      <c r="B32" s="74" t="s">
        <v>190</v>
      </c>
      <c r="C32" s="75">
        <f>C33+C36</f>
        <v>1624671783</v>
      </c>
      <c r="D32" s="76">
        <f>D33+D36</f>
        <v>1551342482.25</v>
      </c>
      <c r="E32" s="75">
        <f>E33+E36</f>
        <v>935949399</v>
      </c>
      <c r="F32" s="75">
        <f>F33+F36</f>
        <v>73329300.75000004</v>
      </c>
      <c r="G32" s="72">
        <f t="shared" si="0"/>
        <v>0.9548651601404713</v>
      </c>
    </row>
    <row r="33" spans="1:7" ht="12.75">
      <c r="A33" s="78" t="s">
        <v>191</v>
      </c>
      <c r="B33" s="74" t="s">
        <v>192</v>
      </c>
      <c r="C33" s="75">
        <f>C34+C35</f>
        <v>524671783</v>
      </c>
      <c r="D33" s="79">
        <f>D34+D35</f>
        <v>499151828.58</v>
      </c>
      <c r="E33" s="75">
        <f>E34+E35</f>
        <v>329129343.02</v>
      </c>
      <c r="F33" s="75">
        <f>F34+F35</f>
        <v>25519954.420000017</v>
      </c>
      <c r="G33" s="72">
        <f t="shared" si="0"/>
        <v>0.951360154582584</v>
      </c>
    </row>
    <row r="34" spans="1:7" ht="12.75">
      <c r="A34" s="85" t="s">
        <v>193</v>
      </c>
      <c r="B34" s="81" t="s">
        <v>194</v>
      </c>
      <c r="C34" s="82">
        <v>524671783</v>
      </c>
      <c r="D34" s="83">
        <v>499151828.58</v>
      </c>
      <c r="E34" s="82">
        <v>329129343.02</v>
      </c>
      <c r="F34" s="82">
        <f>C34-D34</f>
        <v>25519954.420000017</v>
      </c>
      <c r="G34" s="84">
        <f t="shared" si="0"/>
        <v>0.951360154582584</v>
      </c>
    </row>
    <row r="35" spans="1:7" ht="12.75">
      <c r="A35" s="85" t="s">
        <v>195</v>
      </c>
      <c r="B35" s="81" t="s">
        <v>196</v>
      </c>
      <c r="C35" s="82">
        <v>0</v>
      </c>
      <c r="D35" s="83">
        <v>0</v>
      </c>
      <c r="E35" s="82">
        <v>0</v>
      </c>
      <c r="F35" s="82">
        <f>C35-D35</f>
        <v>0</v>
      </c>
      <c r="G35" s="84">
        <v>0</v>
      </c>
    </row>
    <row r="36" spans="1:7" ht="12.75">
      <c r="A36" s="86" t="s">
        <v>197</v>
      </c>
      <c r="B36" s="74" t="s">
        <v>198</v>
      </c>
      <c r="C36" s="75">
        <f>C37+C38+C39+C40</f>
        <v>1100000000</v>
      </c>
      <c r="D36" s="79">
        <f>D37+D38+D39+D40</f>
        <v>1052190653.67</v>
      </c>
      <c r="E36" s="75">
        <f>E37+E38+E39+E40</f>
        <v>606820055.98</v>
      </c>
      <c r="F36" s="75">
        <f>F37+F38+F39+F40</f>
        <v>47809346.33000003</v>
      </c>
      <c r="G36" s="72">
        <f t="shared" si="0"/>
        <v>0.9565369578818181</v>
      </c>
    </row>
    <row r="37" spans="1:7" ht="12.75">
      <c r="A37" s="85" t="s">
        <v>199</v>
      </c>
      <c r="B37" s="81" t="s">
        <v>200</v>
      </c>
      <c r="C37" s="82">
        <v>300000000</v>
      </c>
      <c r="D37" s="83">
        <v>287995586.77</v>
      </c>
      <c r="E37" s="82">
        <v>139239426.74</v>
      </c>
      <c r="F37" s="82">
        <f>C37-D37</f>
        <v>12004413.23000002</v>
      </c>
      <c r="G37" s="84">
        <f t="shared" si="0"/>
        <v>0.9599852892333333</v>
      </c>
    </row>
    <row r="38" spans="1:7" ht="12.75">
      <c r="A38" s="85" t="s">
        <v>201</v>
      </c>
      <c r="B38" s="81" t="s">
        <v>202</v>
      </c>
      <c r="C38" s="82">
        <v>40000000</v>
      </c>
      <c r="D38" s="83">
        <v>27277110.74</v>
      </c>
      <c r="E38" s="82">
        <v>17688910.74</v>
      </c>
      <c r="F38" s="82">
        <f>C38-D38</f>
        <v>12722889.260000002</v>
      </c>
      <c r="G38" s="84">
        <f t="shared" si="0"/>
        <v>0.6819277684999999</v>
      </c>
    </row>
    <row r="39" spans="1:7" ht="12.75">
      <c r="A39" s="85" t="s">
        <v>203</v>
      </c>
      <c r="B39" s="81" t="s">
        <v>204</v>
      </c>
      <c r="C39" s="82">
        <v>700000000</v>
      </c>
      <c r="D39" s="83">
        <v>687448267.88</v>
      </c>
      <c r="E39" s="82">
        <v>400422030.22</v>
      </c>
      <c r="F39" s="82">
        <f>C39-D39</f>
        <v>12551732.120000005</v>
      </c>
      <c r="G39" s="84">
        <f t="shared" si="0"/>
        <v>0.9820689541142857</v>
      </c>
    </row>
    <row r="40" spans="1:7" ht="12.75">
      <c r="A40" s="85" t="s">
        <v>205</v>
      </c>
      <c r="B40" s="81" t="s">
        <v>206</v>
      </c>
      <c r="C40" s="82">
        <v>60000000</v>
      </c>
      <c r="D40" s="83">
        <v>49469688.28</v>
      </c>
      <c r="E40" s="82">
        <v>49469688.28</v>
      </c>
      <c r="F40" s="82">
        <f>C40-D40</f>
        <v>10530311.719999999</v>
      </c>
      <c r="G40" s="84">
        <f>D40/C40</f>
        <v>0.8244948046666667</v>
      </c>
    </row>
    <row r="41" spans="1:7" ht="12.75">
      <c r="A41" s="73">
        <v>105</v>
      </c>
      <c r="B41" s="74" t="s">
        <v>207</v>
      </c>
      <c r="C41" s="75">
        <f>C42</f>
        <v>400000000</v>
      </c>
      <c r="D41" s="76">
        <f>D42</f>
        <v>377901147.74</v>
      </c>
      <c r="E41" s="75">
        <f>E42</f>
        <v>260399453.99</v>
      </c>
      <c r="F41" s="75">
        <f>F42</f>
        <v>22098852.25999999</v>
      </c>
      <c r="G41" s="72">
        <f t="shared" si="0"/>
        <v>0.94475286935</v>
      </c>
    </row>
    <row r="42" spans="1:7" ht="12.75">
      <c r="A42" s="78" t="s">
        <v>208</v>
      </c>
      <c r="B42" s="74" t="s">
        <v>207</v>
      </c>
      <c r="C42" s="75">
        <f>C43+C44+C45</f>
        <v>400000000</v>
      </c>
      <c r="D42" s="76">
        <f>D43+D44+D45</f>
        <v>377901147.74</v>
      </c>
      <c r="E42" s="75">
        <f>E43+E44+E45</f>
        <v>260399453.99</v>
      </c>
      <c r="F42" s="75">
        <f>F43+F44+F45</f>
        <v>22098852.25999999</v>
      </c>
      <c r="G42" s="72">
        <f t="shared" si="0"/>
        <v>0.94475286935</v>
      </c>
    </row>
    <row r="43" spans="1:7" ht="12.75">
      <c r="A43" s="80" t="s">
        <v>209</v>
      </c>
      <c r="B43" s="81" t="s">
        <v>210</v>
      </c>
      <c r="C43" s="82">
        <v>159269000</v>
      </c>
      <c r="D43" s="83">
        <v>147912749.3</v>
      </c>
      <c r="E43" s="82">
        <v>95538372.94</v>
      </c>
      <c r="F43" s="82">
        <f>C43-D43</f>
        <v>11356250.699999988</v>
      </c>
      <c r="G43" s="84">
        <f t="shared" si="0"/>
        <v>0.9286976706075885</v>
      </c>
    </row>
    <row r="44" spans="1:7" ht="12.75">
      <c r="A44" s="80" t="s">
        <v>211</v>
      </c>
      <c r="B44" s="81" t="s">
        <v>212</v>
      </c>
      <c r="C44" s="82">
        <v>240731000</v>
      </c>
      <c r="D44" s="83">
        <v>229988398.44</v>
      </c>
      <c r="E44" s="82">
        <v>164861081.05</v>
      </c>
      <c r="F44" s="82">
        <f>C44-D44</f>
        <v>10742601.560000002</v>
      </c>
      <c r="G44" s="84">
        <f t="shared" si="0"/>
        <v>0.9553750802347849</v>
      </c>
    </row>
    <row r="45" spans="1:7" ht="12.75">
      <c r="A45" s="80" t="s">
        <v>213</v>
      </c>
      <c r="B45" s="81" t="s">
        <v>214</v>
      </c>
      <c r="C45" s="82">
        <v>0</v>
      </c>
      <c r="D45" s="83">
        <v>0</v>
      </c>
      <c r="E45" s="82">
        <v>0</v>
      </c>
      <c r="F45" s="82">
        <f>C45-D45</f>
        <v>0</v>
      </c>
      <c r="G45" s="84">
        <v>0</v>
      </c>
    </row>
    <row r="46" spans="1:7" ht="12.75">
      <c r="A46" s="73">
        <v>106</v>
      </c>
      <c r="B46" s="87" t="s">
        <v>215</v>
      </c>
      <c r="C46" s="75">
        <f aca="true" t="shared" si="1" ref="C46:F47">C47</f>
        <v>1500000000</v>
      </c>
      <c r="D46" s="76">
        <f t="shared" si="1"/>
        <v>1447927770.53</v>
      </c>
      <c r="E46" s="75">
        <f t="shared" si="1"/>
        <v>1368383961.08</v>
      </c>
      <c r="F46" s="75">
        <f t="shared" si="1"/>
        <v>52072229.47000003</v>
      </c>
      <c r="G46" s="72">
        <f t="shared" si="0"/>
        <v>0.9652851803533333</v>
      </c>
    </row>
    <row r="47" spans="1:7" ht="12.75">
      <c r="A47" s="78" t="s">
        <v>216</v>
      </c>
      <c r="B47" s="74" t="s">
        <v>217</v>
      </c>
      <c r="C47" s="75">
        <f t="shared" si="1"/>
        <v>1500000000</v>
      </c>
      <c r="D47" s="76">
        <f t="shared" si="1"/>
        <v>1447927770.53</v>
      </c>
      <c r="E47" s="75">
        <f t="shared" si="1"/>
        <v>1368383961.08</v>
      </c>
      <c r="F47" s="75">
        <f t="shared" si="1"/>
        <v>52072229.47000003</v>
      </c>
      <c r="G47" s="72">
        <f t="shared" si="0"/>
        <v>0.9652851803533333</v>
      </c>
    </row>
    <row r="48" spans="1:7" ht="13.5" thickBot="1">
      <c r="A48" s="88" t="s">
        <v>218</v>
      </c>
      <c r="B48" s="89" t="s">
        <v>219</v>
      </c>
      <c r="C48" s="90">
        <v>1500000000</v>
      </c>
      <c r="D48" s="91">
        <v>1447927770.53</v>
      </c>
      <c r="E48" s="90">
        <v>1368383961.08</v>
      </c>
      <c r="F48" s="90">
        <f>C48-D48</f>
        <v>52072229.47000003</v>
      </c>
      <c r="G48" s="92">
        <f t="shared" si="0"/>
        <v>0.9652851803533333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5">
      <selection activeCell="D42" sqref="D42"/>
    </sheetView>
  </sheetViews>
  <sheetFormatPr defaultColWidth="11.421875" defaultRowHeight="15"/>
  <cols>
    <col min="1" max="1" width="10.140625" style="31" customWidth="1"/>
    <col min="2" max="2" width="42.57421875" style="31" customWidth="1"/>
    <col min="3" max="3" width="17.57421875" style="31" bestFit="1" customWidth="1"/>
    <col min="4" max="4" width="15.57421875" style="31" bestFit="1" customWidth="1"/>
    <col min="5" max="5" width="17.140625" style="31" bestFit="1" customWidth="1"/>
    <col min="6" max="6" width="19.28125" style="31" customWidth="1"/>
    <col min="7" max="7" width="17.8515625" style="31" customWidth="1"/>
    <col min="8" max="8" width="19.57421875" style="31" bestFit="1" customWidth="1"/>
    <col min="9" max="9" width="9.7109375" style="31" bestFit="1" customWidth="1"/>
    <col min="10" max="16384" width="11.421875" style="31" customWidth="1"/>
  </cols>
  <sheetData>
    <row r="1" spans="1:9" s="39" customFormat="1" ht="15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1:9" s="39" customFormat="1" ht="15">
      <c r="A2" s="94" t="s">
        <v>1</v>
      </c>
      <c r="B2" s="94"/>
      <c r="C2" s="94"/>
      <c r="D2" s="94"/>
      <c r="E2" s="94"/>
      <c r="F2" s="94"/>
      <c r="G2" s="94"/>
      <c r="H2" s="94"/>
      <c r="I2" s="94"/>
    </row>
    <row r="3" spans="1:9" s="39" customFormat="1" ht="15">
      <c r="A3" s="95"/>
      <c r="B3" s="95"/>
      <c r="C3" s="95"/>
      <c r="D3" s="95"/>
      <c r="E3" s="95"/>
      <c r="H3" s="96" t="s">
        <v>220</v>
      </c>
      <c r="I3" s="96"/>
    </row>
    <row r="4" spans="1:9" s="39" customFormat="1" ht="15">
      <c r="A4" s="94" t="s">
        <v>252</v>
      </c>
      <c r="B4" s="94"/>
      <c r="C4" s="94"/>
      <c r="D4" s="94"/>
      <c r="E4" s="94"/>
      <c r="F4" s="94"/>
      <c r="G4" s="94"/>
      <c r="H4" s="94"/>
      <c r="I4" s="94"/>
    </row>
    <row r="5" spans="1:9" s="39" customFormat="1" ht="15">
      <c r="A5" s="95"/>
      <c r="B5" s="95"/>
      <c r="C5" s="95"/>
      <c r="D5" s="97"/>
      <c r="E5" s="95"/>
      <c r="F5" s="95"/>
      <c r="G5" s="95"/>
      <c r="H5" s="97"/>
      <c r="I5" s="97"/>
    </row>
    <row r="6" spans="1:9" ht="15" thickBot="1">
      <c r="A6" s="98"/>
      <c r="B6" s="98"/>
      <c r="C6" s="98"/>
      <c r="D6" s="98"/>
      <c r="E6" s="98"/>
      <c r="F6" s="98"/>
      <c r="G6" s="98"/>
      <c r="H6" s="98"/>
      <c r="I6" s="98"/>
    </row>
    <row r="7" spans="1:9" s="102" customFormat="1" ht="19.5" customHeight="1">
      <c r="A7" s="99" t="s">
        <v>142</v>
      </c>
      <c r="B7" s="100" t="s">
        <v>143</v>
      </c>
      <c r="C7" s="100" t="s">
        <v>221</v>
      </c>
      <c r="D7" s="101" t="s">
        <v>222</v>
      </c>
      <c r="E7" s="101"/>
      <c r="F7" s="100" t="s">
        <v>222</v>
      </c>
      <c r="G7" s="100" t="s">
        <v>221</v>
      </c>
      <c r="H7" s="100" t="s">
        <v>223</v>
      </c>
      <c r="I7" s="100" t="s">
        <v>16</v>
      </c>
    </row>
    <row r="8" spans="1:9" ht="19.5" customHeight="1" thickBot="1">
      <c r="A8" s="103"/>
      <c r="B8" s="104"/>
      <c r="C8" s="104" t="s">
        <v>224</v>
      </c>
      <c r="D8" s="105" t="s">
        <v>225</v>
      </c>
      <c r="E8" s="105" t="s">
        <v>226</v>
      </c>
      <c r="F8" s="104"/>
      <c r="G8" s="104" t="s">
        <v>227</v>
      </c>
      <c r="H8" s="104" t="s">
        <v>253</v>
      </c>
      <c r="I8" s="104"/>
    </row>
    <row r="9" spans="1:9" ht="19.5" customHeight="1">
      <c r="A9" s="106">
        <v>3000</v>
      </c>
      <c r="B9" s="107" t="s">
        <v>228</v>
      </c>
      <c r="C9" s="108">
        <f aca="true" t="shared" si="0" ref="C9:H9">C10+C30</f>
        <v>19249004000</v>
      </c>
      <c r="D9" s="108">
        <f t="shared" si="0"/>
        <v>1022721783</v>
      </c>
      <c r="E9" s="108">
        <f t="shared" si="0"/>
        <v>0</v>
      </c>
      <c r="F9" s="108">
        <f t="shared" si="0"/>
        <v>1022721783</v>
      </c>
      <c r="G9" s="108">
        <f t="shared" si="0"/>
        <v>20271725783</v>
      </c>
      <c r="H9" s="108">
        <f t="shared" si="0"/>
        <v>17648369399.64</v>
      </c>
      <c r="I9" s="109">
        <f aca="true" t="shared" si="1" ref="I9:I24">H9/G9</f>
        <v>0.870590377383658</v>
      </c>
    </row>
    <row r="10" spans="1:9" ht="19.5" customHeight="1">
      <c r="A10" s="110">
        <v>3100</v>
      </c>
      <c r="B10" s="111" t="s">
        <v>229</v>
      </c>
      <c r="C10" s="112">
        <f aca="true" t="shared" si="2" ref="C10:H10">SUM(C11:C29)</f>
        <v>15099004000</v>
      </c>
      <c r="D10" s="112">
        <f t="shared" si="2"/>
        <v>1022721783</v>
      </c>
      <c r="E10" s="112">
        <f t="shared" si="2"/>
        <v>0</v>
      </c>
      <c r="F10" s="112">
        <f t="shared" si="2"/>
        <v>1022721783</v>
      </c>
      <c r="G10" s="112">
        <f t="shared" si="2"/>
        <v>16121725783</v>
      </c>
      <c r="H10" s="112">
        <f t="shared" si="2"/>
        <v>16270678793.85</v>
      </c>
      <c r="I10" s="113">
        <f t="shared" si="1"/>
        <v>1.0092392720763845</v>
      </c>
    </row>
    <row r="11" spans="1:9" ht="19.5" customHeight="1">
      <c r="A11" s="114">
        <v>3101</v>
      </c>
      <c r="B11" s="115" t="s">
        <v>230</v>
      </c>
      <c r="C11" s="116">
        <v>13000000000</v>
      </c>
      <c r="D11" s="116"/>
      <c r="E11" s="116"/>
      <c r="F11" s="116">
        <f>D11-E11</f>
        <v>0</v>
      </c>
      <c r="G11" s="116">
        <f aca="true" t="shared" si="3" ref="G11:G24">C11+D11-E11</f>
        <v>13000000000</v>
      </c>
      <c r="H11" s="116">
        <v>13489924253</v>
      </c>
      <c r="I11" s="117">
        <f t="shared" si="1"/>
        <v>1.037686481</v>
      </c>
    </row>
    <row r="12" spans="1:9" ht="18" customHeight="1">
      <c r="A12" s="114">
        <v>3102</v>
      </c>
      <c r="B12" s="115" t="s">
        <v>231</v>
      </c>
      <c r="C12" s="116">
        <v>414000000</v>
      </c>
      <c r="D12" s="116"/>
      <c r="E12" s="116"/>
      <c r="F12" s="116">
        <f>D12-E12</f>
        <v>0</v>
      </c>
      <c r="G12" s="116">
        <f t="shared" si="3"/>
        <v>414000000</v>
      </c>
      <c r="H12" s="116">
        <v>502476128</v>
      </c>
      <c r="I12" s="117">
        <f t="shared" si="1"/>
        <v>1.2137104541062802</v>
      </c>
    </row>
    <row r="13" spans="1:9" ht="18" customHeight="1">
      <c r="A13" s="114">
        <v>3103</v>
      </c>
      <c r="B13" s="115" t="s">
        <v>231</v>
      </c>
      <c r="C13" s="116">
        <v>240000000</v>
      </c>
      <c r="D13" s="116"/>
      <c r="E13" s="116"/>
      <c r="F13" s="116">
        <f>D13-E13</f>
        <v>0</v>
      </c>
      <c r="G13" s="116">
        <f t="shared" si="3"/>
        <v>240000000</v>
      </c>
      <c r="H13" s="116">
        <v>313613850</v>
      </c>
      <c r="I13" s="117">
        <f>H13/G13</f>
        <v>1.306724375</v>
      </c>
    </row>
    <row r="14" spans="1:9" ht="14.25">
      <c r="A14" s="114">
        <v>3104</v>
      </c>
      <c r="B14" s="115" t="s">
        <v>232</v>
      </c>
      <c r="C14" s="116">
        <v>0</v>
      </c>
      <c r="D14" s="116"/>
      <c r="E14" s="116"/>
      <c r="F14" s="116">
        <f>D14-E14</f>
        <v>0</v>
      </c>
      <c r="G14" s="116">
        <f t="shared" si="3"/>
        <v>0</v>
      </c>
      <c r="H14" s="116">
        <v>0</v>
      </c>
      <c r="I14" s="117">
        <v>0</v>
      </c>
    </row>
    <row r="15" spans="1:9" ht="15">
      <c r="A15" s="114">
        <v>3105</v>
      </c>
      <c r="B15" s="111" t="s">
        <v>233</v>
      </c>
      <c r="C15" s="112">
        <v>400000000</v>
      </c>
      <c r="D15" s="112">
        <v>0</v>
      </c>
      <c r="E15" s="112">
        <v>0</v>
      </c>
      <c r="F15" s="112">
        <v>0</v>
      </c>
      <c r="G15" s="112">
        <f t="shared" si="3"/>
        <v>400000000</v>
      </c>
      <c r="H15" s="112">
        <v>271945294</v>
      </c>
      <c r="I15" s="117">
        <f t="shared" si="1"/>
        <v>0.679863235</v>
      </c>
    </row>
    <row r="16" spans="1:9" ht="14.25">
      <c r="A16" s="114">
        <v>3106</v>
      </c>
      <c r="B16" s="115" t="s">
        <v>234</v>
      </c>
      <c r="C16" s="116">
        <v>447000000</v>
      </c>
      <c r="D16" s="116"/>
      <c r="E16" s="116"/>
      <c r="F16" s="116">
        <f aca="true" t="shared" si="4" ref="F16:F24">D16-E16</f>
        <v>0</v>
      </c>
      <c r="G16" s="116">
        <f t="shared" si="3"/>
        <v>447000000</v>
      </c>
      <c r="H16" s="116">
        <v>840067132</v>
      </c>
      <c r="I16" s="117">
        <f t="shared" si="1"/>
        <v>1.8793448143176734</v>
      </c>
    </row>
    <row r="17" spans="1:9" ht="14.25">
      <c r="A17" s="114">
        <v>3107</v>
      </c>
      <c r="B17" s="115" t="s">
        <v>235</v>
      </c>
      <c r="C17" s="116">
        <v>1000</v>
      </c>
      <c r="D17" s="116"/>
      <c r="E17" s="116"/>
      <c r="F17" s="116">
        <f t="shared" si="4"/>
        <v>0</v>
      </c>
      <c r="G17" s="116">
        <f t="shared" si="3"/>
        <v>1000</v>
      </c>
      <c r="H17" s="116">
        <v>0</v>
      </c>
      <c r="I17" s="117">
        <f t="shared" si="1"/>
        <v>0</v>
      </c>
    </row>
    <row r="18" spans="1:9" ht="14.25">
      <c r="A18" s="114">
        <v>3108</v>
      </c>
      <c r="B18" s="115" t="s">
        <v>236</v>
      </c>
      <c r="C18" s="116">
        <v>39000000</v>
      </c>
      <c r="D18" s="116"/>
      <c r="E18" s="116"/>
      <c r="F18" s="116">
        <f t="shared" si="4"/>
        <v>0</v>
      </c>
      <c r="G18" s="116">
        <f t="shared" si="3"/>
        <v>39000000</v>
      </c>
      <c r="H18" s="116">
        <v>54002626</v>
      </c>
      <c r="I18" s="117">
        <f t="shared" si="1"/>
        <v>1.384682717948718</v>
      </c>
    </row>
    <row r="19" spans="1:9" ht="14.25">
      <c r="A19" s="114">
        <v>3109</v>
      </c>
      <c r="B19" s="115" t="s">
        <v>237</v>
      </c>
      <c r="C19" s="116">
        <v>0</v>
      </c>
      <c r="D19" s="116"/>
      <c r="E19" s="116"/>
      <c r="F19" s="116">
        <f t="shared" si="4"/>
        <v>0</v>
      </c>
      <c r="G19" s="116">
        <f t="shared" si="3"/>
        <v>0</v>
      </c>
      <c r="H19" s="116">
        <v>0</v>
      </c>
      <c r="I19" s="117">
        <v>0</v>
      </c>
    </row>
    <row r="20" spans="1:9" ht="14.25">
      <c r="A20" s="114">
        <v>3110</v>
      </c>
      <c r="B20" s="115" t="s">
        <v>238</v>
      </c>
      <c r="C20" s="116">
        <v>14000000</v>
      </c>
      <c r="D20" s="116"/>
      <c r="E20" s="116"/>
      <c r="F20" s="116">
        <f t="shared" si="4"/>
        <v>0</v>
      </c>
      <c r="G20" s="116">
        <f t="shared" si="3"/>
        <v>14000000</v>
      </c>
      <c r="H20" s="116">
        <v>18448354</v>
      </c>
      <c r="I20" s="117">
        <f t="shared" si="1"/>
        <v>1.3177395714285713</v>
      </c>
    </row>
    <row r="21" spans="1:9" ht="14.25">
      <c r="A21" s="114">
        <v>3111</v>
      </c>
      <c r="B21" s="115" t="s">
        <v>239</v>
      </c>
      <c r="C21" s="116">
        <v>4000000</v>
      </c>
      <c r="D21" s="116"/>
      <c r="E21" s="116"/>
      <c r="F21" s="116">
        <f t="shared" si="4"/>
        <v>0</v>
      </c>
      <c r="G21" s="116">
        <f t="shared" si="3"/>
        <v>4000000</v>
      </c>
      <c r="H21" s="116">
        <v>11076000</v>
      </c>
      <c r="I21" s="117">
        <f t="shared" si="1"/>
        <v>2.769</v>
      </c>
    </row>
    <row r="22" spans="1:9" ht="14.25">
      <c r="A22" s="114">
        <v>3112</v>
      </c>
      <c r="B22" s="115" t="s">
        <v>240</v>
      </c>
      <c r="C22" s="116">
        <v>471000000</v>
      </c>
      <c r="D22" s="116"/>
      <c r="E22" s="116"/>
      <c r="F22" s="116">
        <f t="shared" si="4"/>
        <v>0</v>
      </c>
      <c r="G22" s="116">
        <f t="shared" si="3"/>
        <v>471000000</v>
      </c>
      <c r="H22" s="116">
        <v>708366349.16</v>
      </c>
      <c r="I22" s="117">
        <f t="shared" si="1"/>
        <v>1.5039625247558386</v>
      </c>
    </row>
    <row r="23" spans="1:9" ht="14.25">
      <c r="A23" s="114">
        <v>3113</v>
      </c>
      <c r="B23" s="115" t="s">
        <v>241</v>
      </c>
      <c r="C23" s="116">
        <v>1000</v>
      </c>
      <c r="D23" s="116"/>
      <c r="E23" s="116"/>
      <c r="F23" s="116">
        <f t="shared" si="4"/>
        <v>0</v>
      </c>
      <c r="G23" s="116">
        <f t="shared" si="3"/>
        <v>1000</v>
      </c>
      <c r="H23" s="116">
        <v>0</v>
      </c>
      <c r="I23" s="117">
        <f t="shared" si="1"/>
        <v>0</v>
      </c>
    </row>
    <row r="24" spans="1:9" ht="14.25">
      <c r="A24" s="114">
        <v>3114</v>
      </c>
      <c r="B24" s="115" t="s">
        <v>242</v>
      </c>
      <c r="C24" s="116">
        <v>1000</v>
      </c>
      <c r="D24" s="116"/>
      <c r="E24" s="116"/>
      <c r="F24" s="116">
        <f t="shared" si="4"/>
        <v>0</v>
      </c>
      <c r="G24" s="116">
        <f t="shared" si="3"/>
        <v>1000</v>
      </c>
      <c r="H24" s="116">
        <v>0</v>
      </c>
      <c r="I24" s="117">
        <f t="shared" si="1"/>
        <v>0</v>
      </c>
    </row>
    <row r="25" spans="1:9" ht="14.25">
      <c r="A25" s="114">
        <v>3115</v>
      </c>
      <c r="B25" s="115" t="s">
        <v>254</v>
      </c>
      <c r="C25" s="116"/>
      <c r="D25" s="116"/>
      <c r="E25" s="116"/>
      <c r="F25" s="116">
        <f>C25+D25-E25</f>
        <v>0</v>
      </c>
      <c r="G25" s="116"/>
      <c r="H25" s="116"/>
      <c r="I25" s="117"/>
    </row>
    <row r="26" spans="1:9" ht="14.25">
      <c r="A26" s="114"/>
      <c r="B26" s="115" t="s">
        <v>255</v>
      </c>
      <c r="C26" s="116">
        <v>20000000</v>
      </c>
      <c r="D26" s="116"/>
      <c r="E26" s="116"/>
      <c r="F26" s="116">
        <f>D26-E26</f>
        <v>0</v>
      </c>
      <c r="G26" s="116">
        <f>C26+D26-E26</f>
        <v>20000000</v>
      </c>
      <c r="H26" s="116">
        <v>0</v>
      </c>
      <c r="I26" s="117">
        <f>H26/G26</f>
        <v>0</v>
      </c>
    </row>
    <row r="27" spans="1:9" ht="14.25">
      <c r="A27" s="118" t="s">
        <v>243</v>
      </c>
      <c r="B27" s="115" t="s">
        <v>256</v>
      </c>
      <c r="C27" s="116"/>
      <c r="D27" s="116"/>
      <c r="E27" s="116"/>
      <c r="F27" s="116">
        <f>C27+D27-E27</f>
        <v>0</v>
      </c>
      <c r="G27" s="116"/>
      <c r="H27" s="116"/>
      <c r="I27" s="117"/>
    </row>
    <row r="28" spans="1:9" ht="14.25">
      <c r="A28" s="118"/>
      <c r="B28" s="115" t="s">
        <v>257</v>
      </c>
      <c r="C28" s="116">
        <v>50000000</v>
      </c>
      <c r="D28" s="116"/>
      <c r="E28" s="116"/>
      <c r="F28" s="116">
        <f>D28-E28</f>
        <v>0</v>
      </c>
      <c r="G28" s="116">
        <f>C28+D28-E28</f>
        <v>50000000</v>
      </c>
      <c r="H28" s="116">
        <v>35087024.69</v>
      </c>
      <c r="I28" s="117">
        <f aca="true" t="shared" si="5" ref="I28:I34">H28/G28</f>
        <v>0.7017404937999999</v>
      </c>
    </row>
    <row r="29" spans="1:9" s="39" customFormat="1" ht="21" customHeight="1">
      <c r="A29" s="110">
        <v>3117</v>
      </c>
      <c r="B29" s="111" t="s">
        <v>244</v>
      </c>
      <c r="C29" s="112">
        <v>1000</v>
      </c>
      <c r="D29" s="112">
        <v>1022721783</v>
      </c>
      <c r="E29" s="112"/>
      <c r="F29" s="112">
        <f>D29-E29</f>
        <v>1022721783</v>
      </c>
      <c r="G29" s="112">
        <f>C29+D29-E29</f>
        <v>1022722783</v>
      </c>
      <c r="H29" s="112">
        <v>25671783</v>
      </c>
      <c r="I29" s="113">
        <f t="shared" si="5"/>
        <v>0.025101409127403784</v>
      </c>
    </row>
    <row r="30" spans="1:9" ht="19.5" customHeight="1">
      <c r="A30" s="110">
        <v>3200</v>
      </c>
      <c r="B30" s="111" t="s">
        <v>245</v>
      </c>
      <c r="C30" s="112">
        <f aca="true" t="shared" si="6" ref="C30:H30">SUM(C31:C32)</f>
        <v>4150000000</v>
      </c>
      <c r="D30" s="112">
        <f t="shared" si="6"/>
        <v>0</v>
      </c>
      <c r="E30" s="112">
        <f t="shared" si="6"/>
        <v>0</v>
      </c>
      <c r="F30" s="112">
        <f t="shared" si="6"/>
        <v>0</v>
      </c>
      <c r="G30" s="112">
        <f t="shared" si="6"/>
        <v>4150000000</v>
      </c>
      <c r="H30" s="112">
        <f t="shared" si="6"/>
        <v>1377690605.7900002</v>
      </c>
      <c r="I30" s="113">
        <f t="shared" si="5"/>
        <v>0.33197363994939766</v>
      </c>
    </row>
    <row r="31" spans="1:9" ht="14.25">
      <c r="A31" s="114">
        <v>3201</v>
      </c>
      <c r="B31" s="115" t="s">
        <v>246</v>
      </c>
      <c r="C31" s="116">
        <v>50000000</v>
      </c>
      <c r="D31" s="116"/>
      <c r="E31" s="116"/>
      <c r="F31" s="116">
        <f>D31-E31</f>
        <v>0</v>
      </c>
      <c r="G31" s="116">
        <f>C31+D31-E31</f>
        <v>50000000</v>
      </c>
      <c r="H31" s="116">
        <v>208754799.15</v>
      </c>
      <c r="I31" s="117">
        <f t="shared" si="5"/>
        <v>4.175095983</v>
      </c>
    </row>
    <row r="32" spans="1:9" ht="14.25">
      <c r="A32" s="114">
        <v>3202</v>
      </c>
      <c r="B32" s="115" t="s">
        <v>247</v>
      </c>
      <c r="C32" s="116">
        <v>4100000000</v>
      </c>
      <c r="D32" s="116"/>
      <c r="E32" s="116"/>
      <c r="F32" s="116">
        <f>D32-E32</f>
        <v>0</v>
      </c>
      <c r="G32" s="116">
        <f>C32+D32-E32</f>
        <v>4100000000</v>
      </c>
      <c r="H32" s="116">
        <v>1168935806.64</v>
      </c>
      <c r="I32" s="117">
        <f t="shared" si="5"/>
        <v>0.28510629430243906</v>
      </c>
    </row>
    <row r="33" spans="1:9" ht="19.5" customHeight="1">
      <c r="A33" s="110">
        <v>4000</v>
      </c>
      <c r="B33" s="111" t="s">
        <v>248</v>
      </c>
      <c r="C33" s="112">
        <f aca="true" t="shared" si="7" ref="C33:H33">SUM(C34:C35)</f>
        <v>1356000928</v>
      </c>
      <c r="D33" s="112">
        <f t="shared" si="7"/>
        <v>141200000</v>
      </c>
      <c r="E33" s="112">
        <f t="shared" si="7"/>
        <v>0</v>
      </c>
      <c r="F33" s="112">
        <f t="shared" si="7"/>
        <v>141200000</v>
      </c>
      <c r="G33" s="112">
        <f t="shared" si="7"/>
        <v>1497200928</v>
      </c>
      <c r="H33" s="112">
        <f t="shared" si="7"/>
        <v>1481923644</v>
      </c>
      <c r="I33" s="113">
        <f t="shared" si="5"/>
        <v>0.9897961030384828</v>
      </c>
    </row>
    <row r="34" spans="1:9" ht="19.5" customHeight="1">
      <c r="A34" s="114">
        <v>4100</v>
      </c>
      <c r="B34" s="115" t="s">
        <v>249</v>
      </c>
      <c r="C34" s="116">
        <v>1356000928</v>
      </c>
      <c r="D34" s="116">
        <v>141200000</v>
      </c>
      <c r="E34" s="116"/>
      <c r="F34" s="116">
        <f>D34</f>
        <v>141200000</v>
      </c>
      <c r="G34" s="116">
        <f>C34+D34-E34</f>
        <v>1497200928</v>
      </c>
      <c r="H34" s="116">
        <v>1481923644</v>
      </c>
      <c r="I34" s="117">
        <f t="shared" si="5"/>
        <v>0.9897961030384828</v>
      </c>
    </row>
    <row r="35" spans="1:9" ht="19.5" customHeight="1">
      <c r="A35" s="114">
        <v>4300</v>
      </c>
      <c r="B35" s="115" t="s">
        <v>250</v>
      </c>
      <c r="C35" s="116">
        <v>0</v>
      </c>
      <c r="D35" s="116">
        <v>0</v>
      </c>
      <c r="E35" s="116">
        <v>0</v>
      </c>
      <c r="F35" s="116">
        <f>D35-E35</f>
        <v>0</v>
      </c>
      <c r="G35" s="116">
        <f>C35+D35-E35</f>
        <v>0</v>
      </c>
      <c r="H35" s="116">
        <v>0</v>
      </c>
      <c r="I35" s="117"/>
    </row>
    <row r="36" spans="1:9" ht="19.5" customHeight="1" thickBot="1">
      <c r="A36" s="119"/>
      <c r="B36" s="120" t="s">
        <v>251</v>
      </c>
      <c r="C36" s="121">
        <f aca="true" t="shared" si="8" ref="C36:H36">C9+C33</f>
        <v>20605004928</v>
      </c>
      <c r="D36" s="121">
        <f t="shared" si="8"/>
        <v>1163921783</v>
      </c>
      <c r="E36" s="121">
        <f t="shared" si="8"/>
        <v>0</v>
      </c>
      <c r="F36" s="121">
        <f t="shared" si="8"/>
        <v>1163921783</v>
      </c>
      <c r="G36" s="121">
        <f t="shared" si="8"/>
        <v>21768926711</v>
      </c>
      <c r="H36" s="121">
        <f t="shared" si="8"/>
        <v>19130293043.64</v>
      </c>
      <c r="I36" s="122">
        <f>H36/G36</f>
        <v>0.878788986595895</v>
      </c>
    </row>
    <row r="37" spans="1:9" ht="19.5" customHeight="1">
      <c r="A37" s="123"/>
      <c r="B37" s="123"/>
      <c r="C37" s="124"/>
      <c r="D37" s="124"/>
      <c r="E37" s="124"/>
      <c r="F37" s="124"/>
      <c r="G37" s="124"/>
      <c r="H37" s="124"/>
      <c r="I37" s="125"/>
    </row>
    <row r="38" spans="1:9" ht="19.5" customHeight="1">
      <c r="A38" s="126"/>
      <c r="B38" s="123"/>
      <c r="C38" s="124"/>
      <c r="D38" s="124"/>
      <c r="E38" s="124"/>
      <c r="F38" s="124"/>
      <c r="G38" s="124"/>
      <c r="H38" s="124"/>
      <c r="I38" s="125"/>
    </row>
    <row r="39" spans="1:9" ht="15" customHeight="1">
      <c r="A39" s="127" t="s">
        <v>220</v>
      </c>
      <c r="B39" s="127"/>
      <c r="C39" s="127"/>
      <c r="D39" s="127"/>
      <c r="E39" s="127"/>
      <c r="F39" s="127"/>
      <c r="G39" s="124"/>
      <c r="H39" s="124"/>
      <c r="I39" s="125"/>
    </row>
    <row r="40" ht="10.5" customHeight="1"/>
    <row r="41" ht="10.5" customHeight="1"/>
    <row r="42" ht="10.5" customHeight="1"/>
    <row r="43" ht="10.5" customHeight="1"/>
  </sheetData>
  <sheetProtection/>
  <mergeCells count="4">
    <mergeCell ref="A1:I1"/>
    <mergeCell ref="A2:I2"/>
    <mergeCell ref="A4:I4"/>
    <mergeCell ref="A39:F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2010-12-27T16:08:55Z</dcterms:created>
  <dcterms:modified xsi:type="dcterms:W3CDTF">2010-12-27T16:11:37Z</dcterms:modified>
  <cp:category/>
  <cp:version/>
  <cp:contentType/>
  <cp:contentStatus/>
</cp:coreProperties>
</file>